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LemaoKN\Desktop\CTEM\latest\"/>
    </mc:Choice>
  </mc:AlternateContent>
  <xr:revisionPtr revIDLastSave="0" documentId="13_ncr:1_{C2C22E26-1C58-406A-96BD-1ABB8FD1E979}" xr6:coauthVersionLast="47" xr6:coauthVersionMax="47" xr10:uidLastSave="{00000000-0000-0000-0000-000000000000}"/>
  <bookViews>
    <workbookView xWindow="-110" yWindow="-110" windowWidth="19420" windowHeight="10420" tabRatio="798" activeTab="4" xr2:uid="{6AB06D46-ECAF-45E5-AA7D-E1511A4F9394}"/>
  </bookViews>
  <sheets>
    <sheet name="Response Guidelines" sheetId="2" r:id="rId1"/>
    <sheet name="Scoring Summary" sheetId="3" r:id="rId2"/>
    <sheet name="Functional" sheetId="4" r:id="rId3"/>
    <sheet name="Key Requirements" sheetId="11" r:id="rId4"/>
    <sheet name="Demo" sheetId="13" r:id="rId5"/>
  </sheet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6" i="13" l="1"/>
  <c r="L76" i="4"/>
  <c r="L66" i="11"/>
  <c r="E21" i="13"/>
  <c r="E26" i="13"/>
  <c r="E31" i="13"/>
  <c r="E36" i="13"/>
  <c r="E41" i="13"/>
  <c r="E46" i="13"/>
  <c r="E51" i="13"/>
  <c r="E56" i="13"/>
  <c r="E61" i="13"/>
  <c r="E66" i="13"/>
  <c r="E71" i="13"/>
  <c r="E16" i="13"/>
  <c r="D76" i="13"/>
  <c r="I21" i="11"/>
  <c r="I26" i="11"/>
  <c r="I31" i="11"/>
  <c r="I36" i="11"/>
  <c r="I41" i="11"/>
  <c r="I46" i="11"/>
  <c r="I51" i="11"/>
  <c r="I56" i="11"/>
  <c r="I61" i="11"/>
  <c r="I16" i="11"/>
  <c r="H66" i="11"/>
  <c r="H76" i="4"/>
  <c r="I71" i="4"/>
  <c r="H71" i="4"/>
  <c r="I16" i="4"/>
  <c r="I21" i="4"/>
  <c r="I26" i="4"/>
  <c r="I31" i="4"/>
  <c r="I36" i="4"/>
  <c r="I41" i="4"/>
  <c r="I46" i="4"/>
  <c r="I51" i="4"/>
  <c r="I56" i="4"/>
  <c r="I61" i="4"/>
  <c r="I66" i="4"/>
  <c r="I76" i="4"/>
  <c r="I66" i="11"/>
  <c r="E76" i="13"/>
  <c r="F23" i="3"/>
  <c r="D16" i="13"/>
  <c r="D21" i="13"/>
  <c r="D26" i="13"/>
  <c r="D31" i="13"/>
  <c r="D36" i="13"/>
  <c r="D41" i="13"/>
  <c r="D71" i="13"/>
  <c r="G71" i="13"/>
  <c r="D66" i="13"/>
  <c r="G66" i="13"/>
  <c r="D61" i="13"/>
  <c r="G61" i="13"/>
  <c r="D56" i="13"/>
  <c r="G56" i="13"/>
  <c r="D51" i="13"/>
  <c r="G51" i="13"/>
  <c r="D46" i="13"/>
  <c r="G46" i="13"/>
  <c r="G41" i="13"/>
  <c r="G36" i="13"/>
  <c r="G31" i="13"/>
  <c r="G26" i="13"/>
  <c r="G21" i="13"/>
  <c r="G16" i="13"/>
  <c r="H16" i="11"/>
  <c r="H21" i="11"/>
  <c r="H26" i="11"/>
  <c r="H31" i="11"/>
  <c r="H36" i="11"/>
  <c r="H41" i="11"/>
  <c r="F18" i="3"/>
  <c r="F17" i="3"/>
  <c r="H46" i="11"/>
  <c r="H51" i="11"/>
  <c r="H56" i="11"/>
  <c r="H61" i="11"/>
  <c r="K61" i="11"/>
  <c r="K56" i="11"/>
  <c r="K51" i="11"/>
  <c r="K46" i="11"/>
  <c r="K41" i="11"/>
  <c r="K36" i="11"/>
  <c r="K31" i="11"/>
  <c r="K26" i="11"/>
  <c r="K21" i="11"/>
  <c r="K16" i="11"/>
  <c r="C6" i="11"/>
  <c r="C5" i="11"/>
  <c r="C4" i="11"/>
  <c r="C3" i="11"/>
  <c r="C2" i="11"/>
  <c r="H16" i="4"/>
  <c r="H36" i="4"/>
  <c r="H41" i="4"/>
  <c r="H26" i="4"/>
  <c r="H31" i="4"/>
  <c r="H21" i="4"/>
  <c r="H46" i="4"/>
  <c r="H51" i="4"/>
  <c r="H56" i="4"/>
  <c r="H61" i="4"/>
  <c r="H66" i="4"/>
  <c r="K71" i="4"/>
  <c r="K66" i="4"/>
  <c r="K61" i="4"/>
  <c r="K56" i="4"/>
  <c r="K51" i="4"/>
  <c r="K46" i="4"/>
  <c r="C73" i="2"/>
  <c r="C72" i="2"/>
  <c r="C2" i="4"/>
  <c r="C3" i="4"/>
  <c r="C4" i="4"/>
  <c r="C5" i="4"/>
  <c r="C6" i="4"/>
  <c r="D19" i="3"/>
  <c r="F19" i="3"/>
  <c r="K31" i="4"/>
  <c r="K36" i="4"/>
  <c r="K41" i="4"/>
  <c r="K21" i="4"/>
  <c r="K26" i="4"/>
  <c r="K16" i="4"/>
</calcChain>
</file>

<file path=xl/sharedStrings.xml><?xml version="1.0" encoding="utf-8"?>
<sst xmlns="http://schemas.openxmlformats.org/spreadsheetml/2006/main" count="293" uniqueCount="193">
  <si>
    <t>Item #</t>
  </si>
  <si>
    <t>Technical Requirements</t>
  </si>
  <si>
    <t>Vendor Responses</t>
  </si>
  <si>
    <t>Evaluator Scores</t>
  </si>
  <si>
    <r>
      <t xml:space="preserve">Mandatory Returnables - </t>
    </r>
    <r>
      <rPr>
        <sz val="8"/>
        <color theme="1"/>
        <rFont val="Arial"/>
        <family val="2"/>
      </rPr>
      <t>Evidence below to be provided in the technical file and numbered to align with each criteria question.</t>
    </r>
    <r>
      <rPr>
        <b/>
        <sz val="8"/>
        <color theme="1"/>
        <rFont val="Arial"/>
        <family val="2"/>
      </rPr>
      <t xml:space="preserve"> </t>
    </r>
  </si>
  <si>
    <r>
      <t xml:space="preserve">Vendor Response: </t>
    </r>
    <r>
      <rPr>
        <sz val="8"/>
        <color theme="1"/>
        <rFont val="Arial"/>
        <family val="2"/>
      </rPr>
      <t>Select from drop down list</t>
    </r>
  </si>
  <si>
    <r>
      <t xml:space="preserve">Vendor Evidence: </t>
    </r>
    <r>
      <rPr>
        <sz val="8"/>
        <color theme="1"/>
        <rFont val="Arial"/>
        <family val="2"/>
      </rPr>
      <t>Location of Supporting Document/Info (state the file number, section &amp; page number)</t>
    </r>
  </si>
  <si>
    <r>
      <t xml:space="preserve">Vendor Comments: </t>
    </r>
    <r>
      <rPr>
        <sz val="8"/>
        <color theme="1"/>
        <rFont val="Arial"/>
        <family val="2"/>
      </rPr>
      <t>Vendor to indicate any comments for information/clarification. (Not for scoring purposes)</t>
    </r>
  </si>
  <si>
    <t>Priority Description</t>
  </si>
  <si>
    <t>Priority</t>
  </si>
  <si>
    <t>Weight / Max score</t>
  </si>
  <si>
    <t>Scoring guideline</t>
  </si>
  <si>
    <t>Selection Options</t>
  </si>
  <si>
    <t>Evaluators Response</t>
  </si>
  <si>
    <t>Evaluator comments</t>
  </si>
  <si>
    <t>Important</t>
  </si>
  <si>
    <t>Show stopper</t>
  </si>
  <si>
    <t>Total</t>
  </si>
  <si>
    <t>Final Score</t>
  </si>
  <si>
    <t>Tenderer to take note of the following key instructions:</t>
  </si>
  <si>
    <t>Technical Evaluation Guidelines</t>
  </si>
  <si>
    <t>*</t>
  </si>
  <si>
    <r>
      <t xml:space="preserve">Complete </t>
    </r>
    <r>
      <rPr>
        <b/>
        <u/>
        <sz val="11"/>
        <color rgb="FFC00000"/>
        <rFont val="Arial"/>
        <family val="2"/>
      </rPr>
      <t>ALL</t>
    </r>
    <r>
      <rPr>
        <sz val="11"/>
        <color rgb="FF000000"/>
        <rFont val="Arial"/>
        <family val="2"/>
      </rPr>
      <t xml:space="preserve"> </t>
    </r>
    <r>
      <rPr>
        <sz val="11"/>
        <color indexed="8"/>
        <rFont val="Arial"/>
        <family val="2"/>
      </rPr>
      <t>the worksheets listed below.</t>
    </r>
  </si>
  <si>
    <t>Scoring Summary (Gatekeeper questions)</t>
  </si>
  <si>
    <t>Key Requirements</t>
  </si>
  <si>
    <t>Functional</t>
  </si>
  <si>
    <t>Demonstration</t>
  </si>
  <si>
    <t xml:space="preserve"> </t>
  </si>
  <si>
    <t>Reference Information</t>
  </si>
  <si>
    <t xml:space="preserve">Definitions and Abbreviations
</t>
  </si>
  <si>
    <t>Provides information on the definitions and abbreviations used in the Evaluation workbook.</t>
  </si>
  <si>
    <t>Data Ranges</t>
  </si>
  <si>
    <t>Gatekeeper drop down</t>
  </si>
  <si>
    <t>Pass</t>
  </si>
  <si>
    <t>Fail</t>
  </si>
  <si>
    <t>Summary highlight based on GK response</t>
  </si>
  <si>
    <t>Priority Rating</t>
  </si>
  <si>
    <t>No interest</t>
  </si>
  <si>
    <t>Nice to have</t>
  </si>
  <si>
    <t>Useful</t>
  </si>
  <si>
    <t>Very important</t>
  </si>
  <si>
    <t>Critical</t>
  </si>
  <si>
    <t>Weight calculation formula</t>
  </si>
  <si>
    <t>Divide by</t>
  </si>
  <si>
    <t>category weight</t>
  </si>
  <si>
    <t>Tender Number:</t>
  </si>
  <si>
    <t>&lt;insert before tender publication&gt;</t>
  </si>
  <si>
    <t>Eskom Group IT:  Technical Evaluation Criteria
Scoring Summary</t>
  </si>
  <si>
    <t>Transaction Description:</t>
  </si>
  <si>
    <t>Evaluated Tenderer's Registered Name:</t>
  </si>
  <si>
    <t>&lt;Evaluator to complete&gt;</t>
  </si>
  <si>
    <t>Evaluator Name and Surname:</t>
  </si>
  <si>
    <t>Date of Evaluation</t>
  </si>
  <si>
    <t>Evaluator Signature</t>
  </si>
  <si>
    <t>Gatekeeper Requirements:</t>
  </si>
  <si>
    <r>
      <t xml:space="preserve">Vendor Response: </t>
    </r>
    <r>
      <rPr>
        <sz val="8"/>
        <color theme="1"/>
        <rFont val="Arial"/>
        <family val="2"/>
      </rPr>
      <t>Vendor to provide answer the questions below and provide detail in their tender submission</t>
    </r>
  </si>
  <si>
    <r>
      <t xml:space="preserve">Vendor Comments: </t>
    </r>
    <r>
      <rPr>
        <sz val="8"/>
        <color theme="1"/>
        <rFont val="Arial"/>
        <family val="2"/>
      </rPr>
      <t>Vendor to indicate any deviation or exception from the business requirement</t>
    </r>
    <r>
      <rPr>
        <b/>
        <sz val="8"/>
        <color theme="1"/>
        <rFont val="Arial"/>
        <family val="2"/>
      </rPr>
      <t>.</t>
    </r>
  </si>
  <si>
    <t>Scoring 
Options</t>
  </si>
  <si>
    <t>Desktop Evaluation Scoring summary</t>
  </si>
  <si>
    <t>Evaluation Categories</t>
  </si>
  <si>
    <t>Weight</t>
  </si>
  <si>
    <t>Threshold</t>
  </si>
  <si>
    <t>Score</t>
  </si>
  <si>
    <t xml:space="preserve">Total </t>
  </si>
  <si>
    <t>Demonstration Scoring summary</t>
  </si>
  <si>
    <t>Eskom Group IT:  Technical Evaluation Criteria
Category: Key Requirements</t>
  </si>
  <si>
    <t>Tenderer Registered Name:</t>
  </si>
  <si>
    <t xml:space="preserve">Business requirements </t>
  </si>
  <si>
    <r>
      <rPr>
        <b/>
        <sz val="8"/>
        <rFont val="Arial"/>
        <family val="2"/>
      </rPr>
      <t>Provider is a specialised partner in the proposed components of the CTEM  Scope</t>
    </r>
    <r>
      <rPr>
        <sz val="8"/>
        <rFont val="Arial"/>
        <family val="2"/>
      </rPr>
      <t>:
1)Vulnerability management,
2)Web application security assessment,
3)OT security exposure
4)Cyber security exposure
5)Cloud security exposure
6)Open-source intelligence scanning, and
7)Identity and authentication security assessments.</t>
    </r>
  </si>
  <si>
    <t xml:space="preserve">The solution is (AI)-powered </t>
  </si>
  <si>
    <t>The solution can discover and assess both on-prem and cloud based assets</t>
  </si>
  <si>
    <t>The solution can discover and asses OT Assets</t>
  </si>
  <si>
    <r>
      <rPr>
        <b/>
        <sz val="8"/>
        <rFont val="Arial"/>
        <family val="2"/>
      </rPr>
      <t>Conduct vulnerability assessment on:</t>
    </r>
    <r>
      <rPr>
        <sz val="8"/>
        <rFont val="Arial"/>
        <family val="2"/>
      </rPr>
      <t xml:space="preserve">
1) Servers and Workstations’ Operating Systems, 
2) In-house Applications and Databases.
3) IT Infrastructure Devices (firewalls, routers, switches, cloud instances)
4) Configuration standards (such as the CIS, NIST, ISO 27001, etc.)
5) Third-party component  (such as API)
6) OT environment
7) Web applications
8) Identity and authentication management
9) Cloud and Public facing infrastructure</t>
    </r>
  </si>
  <si>
    <r>
      <rPr>
        <b/>
        <sz val="8"/>
        <rFont val="Arial"/>
        <family val="2"/>
      </rPr>
      <t>The solution has the capability to rate discovered vulnerability based on:</t>
    </r>
    <r>
      <rPr>
        <sz val="8"/>
        <rFont val="Arial"/>
        <family val="2"/>
      </rPr>
      <t xml:space="preserve">
1) Severity
2) Impact
3) Exploitability</t>
    </r>
  </si>
  <si>
    <t>The solution has the capability to verify and eliminate false positives.</t>
  </si>
  <si>
    <t>The solution can produce customisable reports</t>
  </si>
  <si>
    <t>The solution has the capability to provide comprehensive view of the entire attack surface</t>
  </si>
  <si>
    <t>Signed reference letter on OEM letterhead by the Service Provider confirming the CTEM scope components:
1) Vulnerability management,
2) Web application security assessment,
3) OT security exposure
4) Cyber security exposure
5) Cloud security exposure
6) Open-source intelligence scanning, and
7)Identity and authentication security assessments</t>
  </si>
  <si>
    <t>Signed reference letter on OEM letterhead confirming the CTEM (AI)-powered capabilities</t>
  </si>
  <si>
    <t>Signed reference letter on OEM letterhead by the Service Provider confirming the CTEM hybrid environment capabilities</t>
  </si>
  <si>
    <t>Signed reference letter on OEM letterhead confirming that the CTEM solution can discover and assess OT Assets</t>
  </si>
  <si>
    <t>Signed reference letter on OEM letterhead confirming the CTEM asset identification and mapping capabilities</t>
  </si>
  <si>
    <t>Signed reference letter on OEM letterhead confirming the CTEM vulnerability assessments capabilities</t>
  </si>
  <si>
    <t>Signed reference letter on OEM letterhead confirming the CTEM vulnerability prioritization capabilities</t>
  </si>
  <si>
    <t>Signed reference letter on OEM letterhead confirming the CTEM vulnerability validation capabilities</t>
  </si>
  <si>
    <t>Signed reference letter on OEM letterhead confirming the CTEM vulnerability remediation capabilities</t>
  </si>
  <si>
    <t>Signed reference letter on OEM letterhead confirming the CTEM reporting capabilities</t>
  </si>
  <si>
    <t>Signed reference letter on OEM letterhead confirming the CTEM exposure view capabilities</t>
  </si>
  <si>
    <t>Signed reference letter on OEM letterhead confirming the CTEM integration capabilities</t>
  </si>
  <si>
    <t>0% - No evidence to support that the vendor is accredited by the OEM</t>
  </si>
  <si>
    <t>100% - The vendor confirmed that the solution is AI-powered, support both hybrid and OT environments.</t>
  </si>
  <si>
    <t>0% - No evidence to support that the solution is AI-powered, support both hybrid and OT environments.</t>
  </si>
  <si>
    <r>
      <t xml:space="preserve">100% - The vendor provided evidence to confirm that the proposed solution, includes all the  scope components listed in </t>
    </r>
    <r>
      <rPr>
        <b/>
        <sz val="8"/>
        <rFont val="Arial"/>
        <family val="2"/>
      </rPr>
      <t>B16</t>
    </r>
    <r>
      <rPr>
        <sz val="8"/>
        <rFont val="Arial"/>
        <family val="2"/>
      </rPr>
      <t xml:space="preserve"> </t>
    </r>
  </si>
  <si>
    <t>100% - The vendor confirmed via the OEM letter that the solution is AI-powered</t>
  </si>
  <si>
    <t>0% - No evidence provided to support that the solution is AI-powered.</t>
  </si>
  <si>
    <t>100% - The vendor confirmed via the OEM letter that the solution support both hybrid and OT environments.</t>
  </si>
  <si>
    <t>0% - No evidence provided to support that the solution support both hybrid and OT environments.</t>
  </si>
  <si>
    <t>100% - The vendor confirmed that the solution can discover and assess OT assets</t>
  </si>
  <si>
    <t>0% - No evidence to support that the solution can discover and assess OT assets</t>
  </si>
  <si>
    <r>
      <t xml:space="preserve">100% - The vendor provided evidence to confirm that the proposed solution, can map the attack surface that includes all the  scope components listed in </t>
    </r>
    <r>
      <rPr>
        <b/>
        <sz val="8"/>
        <rFont val="Arial"/>
        <family val="2"/>
      </rPr>
      <t>B36</t>
    </r>
  </si>
  <si>
    <r>
      <t xml:space="preserve">0% - No  evidence provided to confirm that the proposed solution includes all the scope components listed in </t>
    </r>
    <r>
      <rPr>
        <b/>
        <sz val="8"/>
        <rFont val="Arial"/>
        <family val="2"/>
      </rPr>
      <t>B16</t>
    </r>
    <r>
      <rPr>
        <sz val="8"/>
        <rFont val="Arial"/>
        <family val="2"/>
      </rPr>
      <t xml:space="preserve"> </t>
    </r>
  </si>
  <si>
    <r>
      <t xml:space="preserve">0% - No  evidence provided to confirm that the proposed solution can map the attack surface that includes all the  scope components listed in </t>
    </r>
    <r>
      <rPr>
        <b/>
        <sz val="8"/>
        <rFont val="Arial"/>
        <family val="2"/>
      </rPr>
      <t>B36</t>
    </r>
  </si>
  <si>
    <r>
      <t xml:space="preserve">100% - The vendor provided evidence to confirm that the proposed solution, can conduct vulnerability assessment on all the scope components listed in </t>
    </r>
    <r>
      <rPr>
        <b/>
        <sz val="8"/>
        <rFont val="Arial"/>
        <family val="2"/>
      </rPr>
      <t>B41</t>
    </r>
  </si>
  <si>
    <r>
      <t xml:space="preserve">0% - No evidence provided to confirm that the proposed solution can conduct vulnerability assessment on all the scope components listed in </t>
    </r>
    <r>
      <rPr>
        <b/>
        <sz val="8"/>
        <rFont val="Arial"/>
        <family val="2"/>
      </rPr>
      <t>B41</t>
    </r>
  </si>
  <si>
    <t>100% - The vendor provided evidence to confirm that the proposed  solution support vulnerability prioritization</t>
  </si>
  <si>
    <t>0% - No evidence provided to confirm that the proposed solution support vulnerability prioritization</t>
  </si>
  <si>
    <t>100% - The vendor provided evidence to confirm that the proposed solution support vulnerability validation</t>
  </si>
  <si>
    <t>0% - No evidence provided to confirm that the proposed solution support vulnerability validation</t>
  </si>
  <si>
    <t>100% - The vendor provided evidence to confirm that the proposed solution support vulnerability remediation.</t>
  </si>
  <si>
    <t>0% - No evidence provided to confirm that the proposed solution support vulnerability remediation.</t>
  </si>
  <si>
    <t>100% - The vendor provided evidence to confirm that the proposed solution support customisable vulnerability reporting.</t>
  </si>
  <si>
    <t>0% - No evidence provided to confirm that the proposed solution support customisable vulnerability reporting</t>
  </si>
  <si>
    <t>100% - The vendor provided evidence to confirm that the proposed solution support comprehensive exposure view.</t>
  </si>
  <si>
    <t>0% - No evidence provided to confirm that the proposed solution support comprehensive exposure view</t>
  </si>
  <si>
    <r>
      <t xml:space="preserve">100% - The vendor provided evidence to confirm that the proposed solution support integration with security technologies that includes but not limited to those listed in </t>
    </r>
    <r>
      <rPr>
        <b/>
        <sz val="8"/>
        <rFont val="Arial"/>
        <family val="2"/>
      </rPr>
      <t>B71</t>
    </r>
  </si>
  <si>
    <r>
      <t xml:space="preserve">0% - No evidence provided to confirm that the proposed solution support integration with security technologies that includes but not limited to those listed in </t>
    </r>
    <r>
      <rPr>
        <b/>
        <sz val="8"/>
        <rFont val="Arial"/>
        <family val="2"/>
      </rPr>
      <t>B71</t>
    </r>
  </si>
  <si>
    <t>The Service Provider must be an official supplier of the OEM</t>
  </si>
  <si>
    <t>Signed reference on OEM letterhead by the Service Provider confirming the accreditation of the OEM</t>
  </si>
  <si>
    <t>The proposed solution must be AI-powered, support both hybrid and OT environments.</t>
  </si>
  <si>
    <t>Signed reference on OEM letterhead confirming the CTEM AI-powered, hybrid and OT environments, capabilities</t>
  </si>
  <si>
    <t>The proposed CTEM technology must be a leader in the Gartner Magic Quadrant for the year 2024</t>
  </si>
  <si>
    <t>The responder must provide proof from 2024 Gartner Research Publication where the solution was rated in year 2024.</t>
  </si>
  <si>
    <t>Eskom still requires migration and transition plan from the old technology. This will requires the responder to provide the migration plan, detailing the approach of the information migration</t>
  </si>
  <si>
    <t>The responder must provide migration and transitioning plans</t>
  </si>
  <si>
    <t>The CTEM technology must be IEC 62443 accredited.</t>
  </si>
  <si>
    <t>Provide the IEC 62443 compliance certificate in good standing from the OEM</t>
  </si>
  <si>
    <t xml:space="preserve">The respondent must provide a skills transfer proposal. </t>
  </si>
  <si>
    <t>Please provide detailed proposal on skills transfer</t>
  </si>
  <si>
    <t>The responder must be ISO 27001 certified.</t>
  </si>
  <si>
    <t>Provide the responder's ISO 27001 compliance certificate in good standing.</t>
  </si>
  <si>
    <t>The respondent must indicate the experience level of its implementation team</t>
  </si>
  <si>
    <t xml:space="preserve">Provide three (3) detailed CV's clearly indicating number of years related to the scope. </t>
  </si>
  <si>
    <t>Does the Supplier have a Data privacy policy with regards to its employees, partners and subcontractors?</t>
  </si>
  <si>
    <t>Provide your data privacy policy</t>
  </si>
  <si>
    <t>100% - 100% - The vendor confirmed the accreditation of the OEM</t>
  </si>
  <si>
    <t>100% - The vendor confirmed that the solution is a leader in the Gartner Magic Quadrant for the year 2024</t>
  </si>
  <si>
    <t>0% - No evidence to support that the solution is a leader in the Gartner Magic Quadrant for the year 2024</t>
  </si>
  <si>
    <t>100% - The vendor provided migration and transitioning plans</t>
  </si>
  <si>
    <t>0% - Migration and transitioning plans not provided.</t>
  </si>
  <si>
    <t>0% - No evidence to support that the vendor has adequately implemented the CTEM solution (OT &amp; IT) in the past</t>
  </si>
  <si>
    <t>100% - The vendor provided the IEC 62443 compliance certificate in good standing from the OEM</t>
  </si>
  <si>
    <t>0% -The vendor did not provide the IEC 62443 compliance certificate in good standing from the OEM</t>
  </si>
  <si>
    <t>100% - The vendor provided the detailed skills transfer proposal.</t>
  </si>
  <si>
    <t>0% - The vendor did not provide the skills transfer proposal.</t>
  </si>
  <si>
    <t>100% - The vendor provided the ISO 27001 compliance certificate in good standing</t>
  </si>
  <si>
    <t>0% - The vendor did not provide the ISO 27001 compliance certificate in good standing</t>
  </si>
  <si>
    <t xml:space="preserve">100% - The vendor provided three detailed CV's clearly indicating number of years related to the scope. </t>
  </si>
  <si>
    <t>0% - The vendor did not provide the  detailed CV's as requested</t>
  </si>
  <si>
    <t>100% - The vendor provided the data privacy policy as requested</t>
  </si>
  <si>
    <t>Demonstrate the AI capabilities of the solution:</t>
  </si>
  <si>
    <t>Demonstrate the capabilities to discover and assess both on-prem and cloud-based assets</t>
  </si>
  <si>
    <t>Demonstrate the capabilities to discover and assess OT assets</t>
  </si>
  <si>
    <t>Demonstrate the capabilities to verify and eliminate false positives</t>
  </si>
  <si>
    <t>Demonstrate the capabilities to provide tailored remediation guidance and continuously monitor assets for new vulnerabilities and threats</t>
  </si>
  <si>
    <t>Demonstrate the capabilities to produce customisable reports</t>
  </si>
  <si>
    <t>Demonstrate the capabilities to provide a comprehensive view of the entire attack surface</t>
  </si>
  <si>
    <t>Demonstrate the capabilities to seamlessly integrate with security tools such as but not limited to:
1) AI Based Security technologies
2) Variety of Proxies
3) E-mail Security technologies
4) SIEM Solutions
5) Anti-malware technologies
6) WAF technologies
7) EDR technologies
8) Configuration Management DBs</t>
  </si>
  <si>
    <t>Demonstrate the presence of the following CTEM scope components
1)Vulnerability management,
2)Web application security assessment,
3)OT security exposure
4)Cyber security exposure
5)Cloud security exposure
6)Open-source intelligence scanning, and
7)Identity and authentication security assessments.</t>
  </si>
  <si>
    <t>Demonstrate the capabilities to map the attack surface that includes but not limited:
1)IT Infrastructure Devices (firewalls, routers, switches,etc)
2)Server Operating Systems (Windows)
3)Server Operating Systems (Linux)
4)Server Operating Systems (Unix)
5)Workstation Operating Systems (Windows)
6) Workstation Operating Systems (Linux)
7)Workstation Operating Systems (Mac)
8)OT Asset Detection
9) Cloud and Public facing infrastructure</t>
  </si>
  <si>
    <t>Demonstrate the capabilities to conduct vulnerability assessment on:
1) Servers and Workstations’ Operating Systems, 
2) In-house Applications and Databases.
3) IT Infrastructure Devices (firewalls, routers, switches, cloud instances)
4) Configuration standards (such as the CIS, NIST, ISO 27001, etc.)
5) Third-party component  (such as API)
6) OT environment
7) Web applications
8) Identity and authentication management
9) Cloud and Public facing infrastructure</t>
  </si>
  <si>
    <t>Demonstrate the capabilities to rate discovered vulnerability based on:
1) Severity
2) Impact
3) Exploitability</t>
  </si>
  <si>
    <r>
      <t xml:space="preserve">0% -The vendor did not fully demonstrate the solution capabilities seamlessly integrate with security tools such as thole listed in </t>
    </r>
    <r>
      <rPr>
        <b/>
        <sz val="8"/>
        <rFont val="Arial"/>
        <family val="2"/>
      </rPr>
      <t>B71</t>
    </r>
  </si>
  <si>
    <r>
      <t xml:space="preserve">100% - The vendor fully demonstrated the solution capabilities seamlessly integrate with security tools such as thole listed in </t>
    </r>
    <r>
      <rPr>
        <b/>
        <sz val="8"/>
        <rFont val="Arial"/>
        <family val="2"/>
      </rPr>
      <t>B71</t>
    </r>
  </si>
  <si>
    <t>0% -The vendor did not fully demonstrate the solution capabilities to provide a comprehensive view of the entire attack surface.</t>
  </si>
  <si>
    <t>100% - The vendor fully demonstrated the solution capabilities to provide a comprehensive view of the entire attack surface</t>
  </si>
  <si>
    <t>0% -The vendor did not fully demonstrate the solution capabilities to produce customisable reports</t>
  </si>
  <si>
    <t>100% - The vendor fully demonstrated the solution capabilities to produce customisable reports</t>
  </si>
  <si>
    <t>0% -The vendor did not fully demonstrate the solution capabilities to provide tailored remediation guidance and to continuously monitor assets for new vulnerabilities and threats</t>
  </si>
  <si>
    <t>100% - The vendor fully demonstrated the solution capabilities to provide tailored remediation guidance and to continuously monitor assets for new vulnerabilities and threats</t>
  </si>
  <si>
    <t>0% -The vendor did not fully demonstrate the solution capabilities to verify and eliminate false positives</t>
  </si>
  <si>
    <t>100% - The vendor fully demonstrated the solution capabilities to verify and eliminate false positives</t>
  </si>
  <si>
    <t>0% -The vendor did not fully demonstrate the solution capabilities to rate discovered vulnerabilities</t>
  </si>
  <si>
    <t>100% - The vendor fully demonstrated the solution capabilities to rate discovered vulnerabilities</t>
  </si>
  <si>
    <r>
      <t xml:space="preserve">0% -The vendor did not fully demonstrate the solution capabilities to conduct vulnerability assessment on artefacts listed in </t>
    </r>
    <r>
      <rPr>
        <b/>
        <sz val="8"/>
        <rFont val="Arial"/>
        <family val="2"/>
      </rPr>
      <t>B41</t>
    </r>
  </si>
  <si>
    <r>
      <t xml:space="preserve">100% - The vendor fully demonstrated the solution capabilities to conduct vulnerability assessment on artefacts listed in </t>
    </r>
    <r>
      <rPr>
        <b/>
        <sz val="8"/>
        <rFont val="Arial"/>
        <family val="2"/>
      </rPr>
      <t>B41</t>
    </r>
  </si>
  <si>
    <r>
      <t xml:space="preserve">0% -The vendor did not fully demonstrate the solution capabilities to map the attack surface as listed in </t>
    </r>
    <r>
      <rPr>
        <b/>
        <sz val="8"/>
        <rFont val="Arial"/>
        <family val="2"/>
      </rPr>
      <t>B36</t>
    </r>
  </si>
  <si>
    <r>
      <t xml:space="preserve">100% - The vendor fully demonstrated the solution capabilities to map the attack surface as listed in </t>
    </r>
    <r>
      <rPr>
        <b/>
        <sz val="8"/>
        <rFont val="Arial"/>
        <family val="2"/>
      </rPr>
      <t>B36</t>
    </r>
  </si>
  <si>
    <t>0% -The vendor did not fully demonstrate the solution capabilities to discover and assess OT assets</t>
  </si>
  <si>
    <t>100% - The vendor fully demonstrated the solution capabilities to discover and assess OT assets</t>
  </si>
  <si>
    <t>0% -The vendor did not fully demonstrate the solution capabilities to discover and assess both on-prem and cloud-based assets</t>
  </si>
  <si>
    <t>100% - The vendor fully demonstrated the solution capabilities to discover and assess both on-prem and cloud-based assets.</t>
  </si>
  <si>
    <t>0% -The vendor did not fully demonstrate the AI capabilities of the proposed solution</t>
  </si>
  <si>
    <t>100% - The vendor fully demonstrated the AI capabilities of the proposed solution</t>
  </si>
  <si>
    <r>
      <t xml:space="preserve">0% -The vendor did not fully demonstrate the presence of the requested CTEM capabilities as listed in </t>
    </r>
    <r>
      <rPr>
        <b/>
        <sz val="8"/>
        <rFont val="Arial"/>
        <family val="2"/>
      </rPr>
      <t>B16</t>
    </r>
    <r>
      <rPr>
        <sz val="8"/>
        <rFont val="Arial"/>
        <family val="2"/>
      </rPr>
      <t xml:space="preserve"> </t>
    </r>
  </si>
  <si>
    <t xml:space="preserve">100% - The vendor fully demonstrated the presence of the requested CTEM capabilities as listed in B16 </t>
  </si>
  <si>
    <t>n/a</t>
  </si>
  <si>
    <t>The Service Provider must provide Two (2) reference where they have provided CTEM Security Managed Service on OT and IT, performed in South Africa, on a local client, with a footprint of more than 5000 users across OT and IT environments</t>
  </si>
  <si>
    <t>The responder must provide  Two (2) contactable reference letter, and the letter must indicate the following:
a. The Period the service was provided.
b. The Scope of the Service</t>
  </si>
  <si>
    <t>100% - The vendor provided Two (2) reference letters confirming previous implementation of the CTEM solution on OT and IT environments</t>
  </si>
  <si>
    <r>
      <rPr>
        <b/>
        <sz val="8"/>
        <rFont val="Arial"/>
        <family val="2"/>
      </rPr>
      <t>The solution can map the attack surface that includes:</t>
    </r>
    <r>
      <rPr>
        <sz val="8"/>
        <rFont val="Arial"/>
        <family val="2"/>
      </rPr>
      <t xml:space="preserve">
1)IT Infrastructure Devices (firewalls, routers, switches, etc)
2)Server Operating Systems (Windows)
3)Server Operating Systems (Linux)
4)Server Operating Systems (Unix)
5)Workstation Operating Systems (Windows)
6) Workstation Operating Systems (Linux)
7)Workstation Operating Systems (Mac)
8)OT Asset Detection
9) Cloud and Public facing infrastructure</t>
    </r>
  </si>
  <si>
    <t>The solution can provide tailored remediation guidance and continuously monitor assets for new vulnerabilities and threats</t>
  </si>
  <si>
    <t>The solution can seamlessly integrate with implemented security tools such as but not limited to: AI based security technologies, Variety of Proxies-mail security technologies, SIEM solutions, anti-malware, WAF, EDR, CMDB</t>
  </si>
  <si>
    <t>0% - The vendor did not provide the data privacy policy as requested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</si>
</sst>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_ ;[Red]\-0\ "/>
  </numFmts>
  <fonts count="28" x14ac:knownFonts="1">
    <font>
      <sz val="11"/>
      <color theme="1"/>
      <name val="Calibri"/>
      <family val="2"/>
      <scheme val="minor"/>
    </font>
    <font>
      <sz val="11"/>
      <color theme="1"/>
      <name val="Calibri"/>
      <family val="2"/>
      <scheme val="minor"/>
    </font>
    <font>
      <sz val="11"/>
      <color indexed="8"/>
      <name val="Arial"/>
      <family val="2"/>
    </font>
    <font>
      <b/>
      <sz val="11"/>
      <color indexed="8"/>
      <name val="Arial"/>
      <family val="2"/>
    </font>
    <font>
      <sz val="12"/>
      <color indexed="8"/>
      <name val="Arial"/>
      <family val="2"/>
    </font>
    <font>
      <b/>
      <sz val="12"/>
      <color indexed="8"/>
      <name val="Arial"/>
      <family val="2"/>
    </font>
    <font>
      <b/>
      <u/>
      <sz val="11"/>
      <color rgb="FFC00000"/>
      <name val="Arial"/>
      <family val="2"/>
    </font>
    <font>
      <sz val="11"/>
      <color rgb="FF000000"/>
      <name val="Arial"/>
      <family val="2"/>
    </font>
    <font>
      <b/>
      <sz val="16"/>
      <color rgb="FFC00000"/>
      <name val="Arial"/>
      <family val="2"/>
    </font>
    <font>
      <b/>
      <sz val="12"/>
      <name val="Arial"/>
      <family val="2"/>
    </font>
    <font>
      <b/>
      <sz val="11"/>
      <color theme="1"/>
      <name val="Arial"/>
      <family val="2"/>
    </font>
    <font>
      <sz val="11"/>
      <color theme="1"/>
      <name val="Arial"/>
      <family val="2"/>
    </font>
    <font>
      <sz val="8"/>
      <color theme="1"/>
      <name val="Arial"/>
      <family val="2"/>
    </font>
    <font>
      <b/>
      <sz val="8"/>
      <color theme="1"/>
      <name val="Arial"/>
      <family val="2"/>
    </font>
    <font>
      <sz val="12"/>
      <color theme="1"/>
      <name val="Arial"/>
      <family val="2"/>
    </font>
    <font>
      <b/>
      <sz val="12"/>
      <color theme="1"/>
      <name val="Arial"/>
      <family val="2"/>
    </font>
    <font>
      <sz val="12"/>
      <name val="Arial"/>
      <family val="2"/>
    </font>
    <font>
      <i/>
      <sz val="8"/>
      <color theme="1"/>
      <name val="Arial"/>
      <family val="2"/>
    </font>
    <font>
      <b/>
      <sz val="8"/>
      <name val="Arial"/>
      <family val="2"/>
    </font>
    <font>
      <i/>
      <sz val="8"/>
      <name val="Arial"/>
      <family val="2"/>
    </font>
    <font>
      <b/>
      <sz val="9"/>
      <color theme="1"/>
      <name val="Arial"/>
      <family val="2"/>
    </font>
    <font>
      <b/>
      <u/>
      <sz val="12"/>
      <color theme="1"/>
      <name val="Arial"/>
      <family val="2"/>
    </font>
    <font>
      <sz val="8"/>
      <name val="Arial"/>
      <family val="2"/>
    </font>
    <font>
      <sz val="8"/>
      <color indexed="8"/>
      <name val="Arial"/>
      <family val="2"/>
    </font>
    <font>
      <sz val="8"/>
      <color rgb="FFFF0000"/>
      <name val="Arial"/>
      <family val="2"/>
    </font>
    <font>
      <i/>
      <sz val="8"/>
      <color rgb="FFFF0000"/>
      <name val="Arial"/>
      <family val="2"/>
    </font>
    <font>
      <b/>
      <sz val="7"/>
      <color theme="1"/>
      <name val="Arial"/>
      <family val="2"/>
    </font>
    <font>
      <b/>
      <sz val="16"/>
      <color theme="0"/>
      <name val="Arial"/>
      <family val="2"/>
    </font>
  </fonts>
  <fills count="17">
    <fill>
      <patternFill patternType="none"/>
    </fill>
    <fill>
      <patternFill patternType="gray125"/>
    </fill>
    <fill>
      <patternFill patternType="solid">
        <fgColor rgb="FF99FF99"/>
        <bgColor indexed="64"/>
      </patternFill>
    </fill>
    <fill>
      <patternFill patternType="solid">
        <fgColor rgb="FFC97A00"/>
        <bgColor indexed="64"/>
      </patternFill>
    </fill>
    <fill>
      <patternFill patternType="solid">
        <fgColor rgb="FF003896"/>
        <bgColor indexed="64"/>
      </patternFill>
    </fill>
    <fill>
      <patternFill patternType="solid">
        <fgColor rgb="FF598787"/>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96330F"/>
        <bgColor indexed="64"/>
      </patternFill>
    </fill>
    <fill>
      <patternFill patternType="solid">
        <fgColor theme="0" tint="-0.249977111117893"/>
        <bgColor indexed="64"/>
      </patternFill>
    </fill>
    <fill>
      <patternFill patternType="solid">
        <fgColor theme="2" tint="-0.249977111117893"/>
        <bgColor indexed="64"/>
      </patternFill>
    </fill>
  </fills>
  <borders count="53">
    <border>
      <left/>
      <right/>
      <top/>
      <bottom/>
      <diagonal/>
    </border>
    <border>
      <left style="medium">
        <color indexed="64"/>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2">
    <xf numFmtId="0" fontId="0" fillId="0" borderId="0"/>
    <xf numFmtId="9" fontId="1" fillId="0" borderId="0" applyFont="0" applyFill="0" applyBorder="0" applyAlignment="0" applyProtection="0"/>
  </cellStyleXfs>
  <cellXfs count="225">
    <xf numFmtId="0" fontId="0" fillId="0" borderId="0" xfId="0"/>
    <xf numFmtId="0" fontId="2" fillId="0" borderId="0" xfId="0" applyFont="1" applyAlignment="1" applyProtection="1">
      <alignment horizontal="left" vertical="top"/>
      <protection locked="0"/>
    </xf>
    <xf numFmtId="0" fontId="2" fillId="0" borderId="0" xfId="0" applyFont="1" applyAlignment="1" applyProtection="1">
      <alignment horizontal="left" vertical="top" wrapText="1"/>
      <protection locked="0"/>
    </xf>
    <xf numFmtId="2" fontId="2" fillId="0" borderId="0" xfId="0" applyNumberFormat="1" applyFont="1" applyAlignment="1" applyProtection="1">
      <alignment horizontal="left" vertical="top"/>
      <protection locked="0"/>
    </xf>
    <xf numFmtId="0" fontId="3" fillId="0" borderId="0" xfId="0" applyFont="1" applyAlignment="1" applyProtection="1">
      <alignment horizontal="left" vertical="top"/>
      <protection locked="0"/>
    </xf>
    <xf numFmtId="0" fontId="3" fillId="0" borderId="0" xfId="0" applyFont="1" applyAlignment="1" applyProtection="1">
      <alignment horizontal="left" vertical="top" wrapText="1"/>
      <protection locked="0"/>
    </xf>
    <xf numFmtId="9" fontId="2" fillId="0" borderId="0" xfId="0" applyNumberFormat="1" applyFont="1" applyAlignment="1" applyProtection="1">
      <alignment horizontal="left" vertical="top"/>
      <protection locked="0"/>
    </xf>
    <xf numFmtId="0" fontId="2"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pplyProtection="1">
      <alignment horizontal="left" vertical="center"/>
      <protection locked="0"/>
    </xf>
    <xf numFmtId="0" fontId="11" fillId="0" borderId="3" xfId="0" applyFont="1" applyBorder="1" applyAlignment="1">
      <alignment horizontal="right" vertical="top" wrapText="1"/>
    </xf>
    <xf numFmtId="0" fontId="10" fillId="6" borderId="3" xfId="0" applyFont="1" applyFill="1" applyBorder="1" applyAlignment="1">
      <alignment horizontal="left" wrapText="1"/>
    </xf>
    <xf numFmtId="0" fontId="12" fillId="0" borderId="0" xfId="0" applyFont="1"/>
    <xf numFmtId="0" fontId="13" fillId="0" borderId="0" xfId="0" applyFont="1"/>
    <xf numFmtId="1" fontId="12" fillId="0" borderId="0" xfId="0" applyNumberFormat="1" applyFont="1" applyAlignment="1">
      <alignment vertical="center"/>
    </xf>
    <xf numFmtId="0" fontId="12" fillId="0" borderId="0" xfId="0" applyFont="1" applyAlignment="1">
      <alignment vertical="center"/>
    </xf>
    <xf numFmtId="164" fontId="12" fillId="0" borderId="0" xfId="0" applyNumberFormat="1" applyFont="1"/>
    <xf numFmtId="0" fontId="12" fillId="0" borderId="0" xfId="0" applyFont="1" applyAlignment="1">
      <alignment wrapText="1"/>
    </xf>
    <xf numFmtId="0" fontId="13" fillId="0" borderId="0" xfId="0" applyFont="1" applyAlignment="1">
      <alignment horizontal="center" vertical="center"/>
    </xf>
    <xf numFmtId="0" fontId="12" fillId="0" borderId="7" xfId="0" applyFont="1" applyBorder="1" applyAlignment="1">
      <alignment wrapText="1"/>
    </xf>
    <xf numFmtId="0" fontId="12" fillId="0" borderId="1" xfId="0" applyFont="1" applyBorder="1" applyAlignment="1">
      <alignment wrapText="1"/>
    </xf>
    <xf numFmtId="9" fontId="9" fillId="0" borderId="13" xfId="1" applyFont="1" applyFill="1" applyBorder="1" applyAlignment="1">
      <alignment vertical="center"/>
    </xf>
    <xf numFmtId="9" fontId="16" fillId="0" borderId="14" xfId="1" applyFont="1" applyFill="1" applyBorder="1" applyAlignment="1">
      <alignment vertical="center"/>
    </xf>
    <xf numFmtId="0" fontId="4" fillId="7" borderId="15" xfId="0" applyFont="1" applyFill="1" applyBorder="1" applyAlignment="1">
      <alignment vertical="center" wrapText="1"/>
    </xf>
    <xf numFmtId="0" fontId="5" fillId="8" borderId="16" xfId="0" applyFont="1" applyFill="1" applyBorder="1" applyAlignment="1">
      <alignment horizontal="center" vertical="center"/>
    </xf>
    <xf numFmtId="0" fontId="5" fillId="8" borderId="17" xfId="0" applyFont="1" applyFill="1" applyBorder="1" applyAlignment="1">
      <alignment horizontal="center" vertical="center"/>
    </xf>
    <xf numFmtId="0" fontId="5" fillId="8" borderId="18" xfId="0" applyFont="1" applyFill="1" applyBorder="1" applyAlignment="1">
      <alignment horizontal="center" vertical="center"/>
    </xf>
    <xf numFmtId="0" fontId="17" fillId="0" borderId="0" xfId="0" applyFont="1"/>
    <xf numFmtId="0" fontId="18" fillId="0" borderId="8" xfId="0" applyFont="1" applyBorder="1"/>
    <xf numFmtId="49" fontId="18" fillId="0" borderId="8" xfId="0" applyNumberFormat="1" applyFont="1" applyBorder="1" applyAlignment="1">
      <alignment horizontal="left" vertical="center" wrapText="1"/>
    </xf>
    <xf numFmtId="49" fontId="18" fillId="0" borderId="9" xfId="0" applyNumberFormat="1" applyFont="1" applyBorder="1" applyAlignment="1">
      <alignment horizontal="left" vertical="center" wrapText="1"/>
    </xf>
    <xf numFmtId="49" fontId="18" fillId="0" borderId="20" xfId="0" applyNumberFormat="1" applyFont="1" applyBorder="1" applyAlignment="1">
      <alignment horizontal="left" vertical="center" wrapText="1"/>
    </xf>
    <xf numFmtId="0" fontId="13" fillId="6" borderId="10" xfId="0" applyFont="1" applyFill="1" applyBorder="1" applyAlignment="1">
      <alignment horizontal="center" vertical="center"/>
    </xf>
    <xf numFmtId="0" fontId="18" fillId="0" borderId="13" xfId="0" applyFont="1" applyBorder="1"/>
    <xf numFmtId="164" fontId="18" fillId="0" borderId="21" xfId="0" applyNumberFormat="1" applyFont="1" applyBorder="1"/>
    <xf numFmtId="49" fontId="18" fillId="0" borderId="11" xfId="0" applyNumberFormat="1" applyFont="1" applyBorder="1" applyAlignment="1">
      <alignment horizontal="left" vertical="center" wrapText="1"/>
    </xf>
    <xf numFmtId="49" fontId="18" fillId="0" borderId="3" xfId="0" applyNumberFormat="1" applyFont="1" applyBorder="1" applyAlignment="1">
      <alignment horizontal="left" vertical="center" wrapText="1"/>
    </xf>
    <xf numFmtId="49" fontId="18" fillId="0" borderId="24" xfId="0" applyNumberFormat="1" applyFont="1" applyBorder="1" applyAlignment="1">
      <alignment horizontal="left" vertical="center" wrapText="1"/>
    </xf>
    <xf numFmtId="49" fontId="19" fillId="0" borderId="25" xfId="0" applyNumberFormat="1" applyFont="1" applyBorder="1" applyAlignment="1">
      <alignment horizontal="left" vertical="center" wrapText="1"/>
    </xf>
    <xf numFmtId="49" fontId="19" fillId="0" borderId="14" xfId="0" applyNumberFormat="1" applyFont="1" applyBorder="1" applyAlignment="1">
      <alignment horizontal="left" vertical="center" wrapText="1"/>
    </xf>
    <xf numFmtId="0" fontId="13" fillId="6" borderId="15" xfId="0" applyFont="1" applyFill="1" applyBorder="1" applyAlignment="1">
      <alignment horizontal="center" vertical="center"/>
    </xf>
    <xf numFmtId="0" fontId="20" fillId="9" borderId="26" xfId="0" applyFont="1" applyFill="1" applyBorder="1" applyAlignment="1">
      <alignment vertical="center"/>
    </xf>
    <xf numFmtId="164" fontId="20" fillId="9" borderId="27" xfId="0" applyNumberFormat="1" applyFont="1" applyFill="1" applyBorder="1" applyAlignment="1">
      <alignment vertical="center" wrapText="1"/>
    </xf>
    <xf numFmtId="0" fontId="13" fillId="10" borderId="26" xfId="0" applyFont="1" applyFill="1" applyBorder="1" applyAlignment="1">
      <alignment vertical="center" wrapText="1"/>
    </xf>
    <xf numFmtId="0" fontId="13" fillId="10" borderId="28" xfId="0" applyFont="1" applyFill="1" applyBorder="1" applyAlignment="1">
      <alignment vertical="center" wrapText="1"/>
    </xf>
    <xf numFmtId="0" fontId="13" fillId="10" borderId="19" xfId="0" applyFont="1" applyFill="1" applyBorder="1" applyAlignment="1">
      <alignment vertical="center" wrapText="1"/>
    </xf>
    <xf numFmtId="0" fontId="13" fillId="11" borderId="29" xfId="0" applyFont="1" applyFill="1" applyBorder="1" applyAlignment="1">
      <alignment vertical="center" wrapText="1"/>
    </xf>
    <xf numFmtId="0" fontId="21" fillId="0" borderId="0" xfId="0" applyFont="1" applyAlignment="1">
      <alignment horizontal="center" wrapText="1"/>
    </xf>
    <xf numFmtId="0" fontId="10" fillId="0" borderId="3" xfId="0" applyFont="1" applyBorder="1" applyAlignment="1" applyProtection="1">
      <alignment horizontal="left" wrapText="1"/>
      <protection locked="0"/>
    </xf>
    <xf numFmtId="0" fontId="10" fillId="6" borderId="3" xfId="0" applyFont="1" applyFill="1" applyBorder="1" applyAlignment="1" applyProtection="1">
      <alignment horizontal="left" wrapText="1"/>
      <protection locked="0"/>
    </xf>
    <xf numFmtId="0" fontId="12" fillId="0" borderId="0" xfId="0" applyFont="1" applyAlignment="1">
      <alignment horizontal="center" vertical="center"/>
    </xf>
    <xf numFmtId="9" fontId="22" fillId="0" borderId="30" xfId="1" applyFont="1" applyFill="1" applyBorder="1" applyAlignment="1">
      <alignment vertical="center"/>
    </xf>
    <xf numFmtId="9" fontId="18" fillId="6" borderId="31" xfId="0" applyNumberFormat="1" applyFont="1" applyFill="1" applyBorder="1" applyAlignment="1">
      <alignment vertical="center"/>
    </xf>
    <xf numFmtId="165" fontId="18" fillId="6" borderId="32" xfId="0" applyNumberFormat="1" applyFont="1" applyFill="1" applyBorder="1" applyAlignment="1">
      <alignment horizontal="center" vertical="center" wrapText="1"/>
    </xf>
    <xf numFmtId="0" fontId="18" fillId="6" borderId="32" xfId="0" applyFont="1" applyFill="1" applyBorder="1" applyAlignment="1">
      <alignment horizontal="center" vertical="center" wrapText="1"/>
    </xf>
    <xf numFmtId="164" fontId="22" fillId="0" borderId="9" xfId="0" applyNumberFormat="1" applyFont="1" applyBorder="1" applyAlignment="1">
      <alignment horizontal="center" vertical="center"/>
    </xf>
    <xf numFmtId="0" fontId="22" fillId="0" borderId="9" xfId="0" applyFont="1" applyBorder="1" applyAlignment="1">
      <alignment horizontal="left" vertical="top" wrapText="1"/>
    </xf>
    <xf numFmtId="164" fontId="22" fillId="0" borderId="3" xfId="0" applyNumberFormat="1" applyFont="1" applyBorder="1" applyAlignment="1">
      <alignment horizontal="center" vertical="center"/>
    </xf>
    <xf numFmtId="0" fontId="22" fillId="0" borderId="3" xfId="0" applyFont="1" applyBorder="1" applyAlignment="1">
      <alignment horizontal="left" vertical="top" wrapText="1"/>
    </xf>
    <xf numFmtId="0" fontId="24" fillId="0" borderId="0" xfId="0" applyFont="1" applyAlignment="1">
      <alignment horizontal="center" vertical="center"/>
    </xf>
    <xf numFmtId="0" fontId="13" fillId="6" borderId="8" xfId="0" applyFont="1" applyFill="1" applyBorder="1" applyAlignment="1">
      <alignment vertical="center"/>
    </xf>
    <xf numFmtId="49" fontId="26" fillId="6" borderId="9" xfId="0" applyNumberFormat="1" applyFont="1" applyFill="1" applyBorder="1" applyAlignment="1">
      <alignment vertical="center" textRotation="90" wrapText="1"/>
    </xf>
    <xf numFmtId="1" fontId="26" fillId="6" borderId="9" xfId="0" applyNumberFormat="1" applyFont="1" applyFill="1" applyBorder="1" applyAlignment="1">
      <alignment vertical="center" textRotation="90" wrapText="1"/>
    </xf>
    <xf numFmtId="49" fontId="13" fillId="6" borderId="9" xfId="0" applyNumberFormat="1" applyFont="1" applyFill="1" applyBorder="1" applyAlignment="1">
      <alignment horizontal="center" vertical="center" wrapText="1"/>
    </xf>
    <xf numFmtId="164" fontId="26" fillId="6" borderId="9" xfId="0" applyNumberFormat="1" applyFont="1" applyFill="1" applyBorder="1" applyAlignment="1">
      <alignment horizontal="center" vertical="center" textRotation="90" wrapText="1"/>
    </xf>
    <xf numFmtId="0" fontId="13" fillId="6" borderId="9" xfId="0" applyFont="1" applyFill="1" applyBorder="1" applyAlignment="1">
      <alignment vertical="center" wrapText="1"/>
    </xf>
    <xf numFmtId="0" fontId="13" fillId="6" borderId="20" xfId="0" applyFont="1" applyFill="1" applyBorder="1" applyAlignment="1">
      <alignment vertical="center" wrapText="1"/>
    </xf>
    <xf numFmtId="0" fontId="13" fillId="12" borderId="8" xfId="0" applyFont="1" applyFill="1" applyBorder="1" applyAlignment="1">
      <alignment vertical="center" wrapText="1"/>
    </xf>
    <xf numFmtId="0" fontId="13" fillId="12" borderId="46" xfId="0" applyFont="1" applyFill="1" applyBorder="1" applyAlignment="1">
      <alignment vertical="center" wrapText="1"/>
    </xf>
    <xf numFmtId="0" fontId="13" fillId="12" borderId="47" xfId="0" applyFont="1" applyFill="1" applyBorder="1" applyAlignment="1">
      <alignment vertical="center" wrapText="1"/>
    </xf>
    <xf numFmtId="0" fontId="13" fillId="13" borderId="40" xfId="0" applyFont="1" applyFill="1" applyBorder="1" applyAlignment="1">
      <alignment vertical="center" wrapText="1"/>
    </xf>
    <xf numFmtId="49" fontId="13" fillId="13" borderId="9" xfId="0" applyNumberFormat="1" applyFont="1" applyFill="1" applyBorder="1" applyAlignment="1">
      <alignment horizontal="left" vertical="center" wrapText="1"/>
    </xf>
    <xf numFmtId="0" fontId="13" fillId="9" borderId="48" xfId="0" applyFont="1" applyFill="1" applyBorder="1" applyAlignment="1">
      <alignment vertical="center"/>
    </xf>
    <xf numFmtId="0" fontId="13" fillId="9" borderId="49" xfId="0" applyFont="1" applyFill="1" applyBorder="1" applyAlignment="1">
      <alignment vertical="center"/>
    </xf>
    <xf numFmtId="0" fontId="13" fillId="9" borderId="50" xfId="0" applyFont="1" applyFill="1" applyBorder="1" applyAlignment="1">
      <alignment vertical="center"/>
    </xf>
    <xf numFmtId="0" fontId="13" fillId="9" borderId="49" xfId="0" applyFont="1" applyFill="1" applyBorder="1" applyAlignment="1">
      <alignment horizontal="center" vertical="center"/>
    </xf>
    <xf numFmtId="0" fontId="21" fillId="0" borderId="0" xfId="0" applyFont="1" applyAlignment="1">
      <alignment vertical="top" wrapText="1"/>
    </xf>
    <xf numFmtId="0" fontId="13" fillId="0" borderId="0" xfId="0" applyFont="1" applyAlignment="1">
      <alignment wrapText="1"/>
    </xf>
    <xf numFmtId="164" fontId="18" fillId="0" borderId="37" xfId="0" applyNumberFormat="1" applyFont="1" applyBorder="1"/>
    <xf numFmtId="164" fontId="12" fillId="0" borderId="4" xfId="0" applyNumberFormat="1" applyFont="1" applyBorder="1"/>
    <xf numFmtId="0" fontId="3" fillId="0" borderId="0" xfId="0" applyFont="1" applyAlignment="1">
      <alignment horizontal="left" vertical="top" wrapText="1"/>
    </xf>
    <xf numFmtId="0" fontId="2" fillId="0" borderId="0" xfId="0" applyFont="1" applyAlignment="1">
      <alignment horizontal="left" vertical="top" wrapText="1"/>
    </xf>
    <xf numFmtId="9" fontId="2" fillId="0" borderId="0" xfId="0" applyNumberFormat="1" applyFont="1" applyAlignment="1">
      <alignment horizontal="left" vertical="top" wrapText="1"/>
    </xf>
    <xf numFmtId="0" fontId="2" fillId="0" borderId="1" xfId="0" applyFont="1" applyBorder="1" applyAlignment="1" applyProtection="1">
      <alignment horizontal="left" vertical="top"/>
      <protection locked="0"/>
    </xf>
    <xf numFmtId="0" fontId="4" fillId="0" borderId="1" xfId="0" applyFont="1" applyBorder="1" applyAlignment="1" applyProtection="1">
      <alignment horizontal="left" vertical="center"/>
      <protection locked="0"/>
    </xf>
    <xf numFmtId="0" fontId="2" fillId="0" borderId="0" xfId="0" quotePrefix="1" applyFont="1" applyAlignment="1" applyProtection="1">
      <alignment horizontal="right" vertical="top"/>
      <protection locked="0"/>
    </xf>
    <xf numFmtId="0" fontId="3" fillId="5" borderId="3" xfId="0" applyFont="1" applyFill="1" applyBorder="1" applyAlignment="1" applyProtection="1">
      <alignment horizontal="left" vertical="top" wrapText="1"/>
      <protection locked="0"/>
    </xf>
    <xf numFmtId="0" fontId="2" fillId="4" borderId="3" xfId="0" applyFont="1" applyFill="1" applyBorder="1" applyAlignment="1" applyProtection="1">
      <alignment horizontal="left" vertical="top" wrapText="1"/>
      <protection locked="0"/>
    </xf>
    <xf numFmtId="0" fontId="2" fillId="3" borderId="3" xfId="0" applyFont="1" applyFill="1" applyBorder="1" applyAlignment="1" applyProtection="1">
      <alignment horizontal="left" vertical="top" wrapText="1"/>
      <protection locked="0"/>
    </xf>
    <xf numFmtId="0" fontId="2" fillId="0" borderId="0" xfId="0" applyFont="1" applyAlignment="1" applyProtection="1">
      <alignment vertical="top" wrapText="1"/>
      <protection locked="0"/>
    </xf>
    <xf numFmtId="0" fontId="2" fillId="0" borderId="0" xfId="0" quotePrefix="1" applyFont="1" applyAlignment="1" applyProtection="1">
      <alignment horizontal="right" vertical="center"/>
      <protection locked="0"/>
    </xf>
    <xf numFmtId="0" fontId="0" fillId="0" borderId="0" xfId="0" applyAlignment="1" applyProtection="1">
      <alignment vertical="top" wrapText="1"/>
      <protection locked="0"/>
    </xf>
    <xf numFmtId="0" fontId="2" fillId="14" borderId="0" xfId="0" applyFont="1" applyFill="1" applyAlignment="1" applyProtection="1">
      <alignment horizontal="left" vertical="top"/>
      <protection locked="0"/>
    </xf>
    <xf numFmtId="0" fontId="27" fillId="0" borderId="0" xfId="0" applyFont="1"/>
    <xf numFmtId="0" fontId="27" fillId="0" borderId="32" xfId="0" applyFont="1" applyBorder="1"/>
    <xf numFmtId="0" fontId="13" fillId="11" borderId="50" xfId="0" applyFont="1" applyFill="1" applyBorder="1" applyAlignment="1">
      <alignment horizontal="center" vertical="center"/>
    </xf>
    <xf numFmtId="0" fontId="13" fillId="0" borderId="31" xfId="0" applyFont="1" applyBorder="1" applyAlignment="1">
      <alignment horizontal="center" vertical="center"/>
    </xf>
    <xf numFmtId="9" fontId="12" fillId="0" borderId="0" xfId="0" applyNumberFormat="1" applyFont="1" applyAlignment="1">
      <alignment wrapText="1"/>
    </xf>
    <xf numFmtId="165" fontId="18" fillId="6" borderId="31" xfId="0" applyNumberFormat="1" applyFont="1" applyFill="1" applyBorder="1" applyAlignment="1">
      <alignment horizontal="center" vertical="center" wrapText="1"/>
    </xf>
    <xf numFmtId="9" fontId="16" fillId="0" borderId="39" xfId="1" applyFont="1" applyFill="1" applyBorder="1" applyAlignment="1">
      <alignment vertical="center"/>
    </xf>
    <xf numFmtId="9" fontId="9" fillId="0" borderId="40" xfId="1" applyFont="1" applyFill="1" applyBorder="1" applyAlignment="1">
      <alignment vertical="center"/>
    </xf>
    <xf numFmtId="9" fontId="9" fillId="0" borderId="31" xfId="1" applyFont="1" applyFill="1" applyBorder="1" applyAlignment="1">
      <alignment vertical="center"/>
    </xf>
    <xf numFmtId="9" fontId="14" fillId="0" borderId="31" xfId="0" applyNumberFormat="1" applyFont="1" applyBorder="1" applyAlignment="1">
      <alignment wrapText="1"/>
    </xf>
    <xf numFmtId="9" fontId="9" fillId="7" borderId="31" xfId="1" applyFont="1" applyFill="1" applyBorder="1" applyAlignment="1">
      <alignment vertical="center"/>
    </xf>
    <xf numFmtId="0" fontId="14" fillId="7" borderId="42" xfId="0" applyFont="1" applyFill="1" applyBorder="1" applyAlignment="1">
      <alignment horizontal="left" vertical="center" wrapText="1"/>
    </xf>
    <xf numFmtId="0" fontId="15" fillId="7" borderId="31" xfId="0" applyFont="1" applyFill="1" applyBorder="1" applyAlignment="1">
      <alignment horizontal="left" vertical="center" wrapText="1"/>
    </xf>
    <xf numFmtId="0" fontId="14" fillId="0" borderId="31" xfId="0" applyFont="1" applyBorder="1" applyAlignment="1">
      <alignment wrapText="1"/>
    </xf>
    <xf numFmtId="9" fontId="18" fillId="6" borderId="31" xfId="1" applyFont="1" applyFill="1" applyBorder="1" applyAlignment="1">
      <alignment vertical="center"/>
    </xf>
    <xf numFmtId="0" fontId="12" fillId="0" borderId="0" xfId="0" applyFont="1" applyAlignment="1">
      <alignment horizontal="center" wrapText="1"/>
    </xf>
    <xf numFmtId="9" fontId="15" fillId="15" borderId="5" xfId="0" applyNumberFormat="1" applyFont="1" applyFill="1" applyBorder="1" applyAlignment="1">
      <alignment horizontal="center" wrapText="1"/>
    </xf>
    <xf numFmtId="9" fontId="0" fillId="16" borderId="31" xfId="0" applyNumberFormat="1" applyFill="1" applyBorder="1" applyAlignment="1">
      <alignment vertical="center"/>
    </xf>
    <xf numFmtId="0" fontId="8" fillId="0" borderId="0" xfId="0" applyFont="1" applyAlignment="1" applyProtection="1">
      <alignment horizontal="center" vertical="top" wrapText="1"/>
      <protection locked="0"/>
    </xf>
    <xf numFmtId="0" fontId="2"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5" fillId="2" borderId="2"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2" fillId="0" borderId="0" xfId="0" quotePrefix="1" applyFont="1" applyAlignment="1" applyProtection="1">
      <alignment horizontal="left" vertical="top" wrapText="1"/>
      <protection locked="0"/>
    </xf>
    <xf numFmtId="0" fontId="0" fillId="0" borderId="2" xfId="0" applyBorder="1" applyAlignment="1" applyProtection="1">
      <alignment horizontal="left"/>
      <protection locked="0"/>
    </xf>
    <xf numFmtId="0" fontId="0" fillId="0" borderId="0" xfId="0" applyAlignment="1" applyProtection="1">
      <alignment horizontal="left"/>
      <protection locked="0"/>
    </xf>
    <xf numFmtId="0" fontId="2" fillId="0" borderId="0" xfId="0" applyFont="1" applyAlignment="1" applyProtection="1">
      <alignment horizontal="center" vertical="top"/>
      <protection locked="0"/>
    </xf>
    <xf numFmtId="0" fontId="0" fillId="0" borderId="0" xfId="0" applyAlignment="1" applyProtection="1">
      <alignment horizontal="left" vertical="top"/>
      <protection locked="0"/>
    </xf>
    <xf numFmtId="0" fontId="5" fillId="8" borderId="6"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5" xfId="0" applyFont="1" applyFill="1" applyBorder="1" applyAlignment="1">
      <alignment horizontal="center" vertical="center"/>
    </xf>
    <xf numFmtId="0" fontId="21" fillId="0" borderId="0" xfId="0" applyFont="1" applyAlignment="1">
      <alignment horizontal="center" vertical="top" wrapText="1"/>
    </xf>
    <xf numFmtId="0" fontId="10" fillId="11" borderId="6" xfId="0" applyFont="1" applyFill="1" applyBorder="1" applyAlignment="1">
      <alignment horizontal="left" vertical="center" wrapText="1"/>
    </xf>
    <xf numFmtId="0" fontId="10" fillId="11" borderId="27" xfId="0" applyFont="1" applyFill="1" applyBorder="1" applyAlignment="1">
      <alignment horizontal="left" vertical="center" wrapText="1"/>
    </xf>
    <xf numFmtId="49" fontId="20" fillId="9" borderId="28" xfId="0" applyNumberFormat="1" applyFont="1" applyFill="1" applyBorder="1" applyAlignment="1">
      <alignment horizontal="center" vertical="center" wrapText="1"/>
    </xf>
    <xf numFmtId="49" fontId="20" fillId="9" borderId="19" xfId="0" applyNumberFormat="1" applyFont="1" applyFill="1" applyBorder="1" applyAlignment="1">
      <alignment horizontal="center" vertical="center" wrapText="1"/>
    </xf>
    <xf numFmtId="49" fontId="20" fillId="9" borderId="27" xfId="0" applyNumberFormat="1" applyFont="1" applyFill="1" applyBorder="1" applyAlignment="1">
      <alignment horizontal="center" vertical="center" wrapText="1"/>
    </xf>
    <xf numFmtId="0" fontId="18" fillId="0" borderId="23" xfId="0" applyFont="1" applyBorder="1" applyAlignment="1">
      <alignment horizontal="center"/>
    </xf>
    <xf numFmtId="0" fontId="18" fillId="0" borderId="22" xfId="0" applyFont="1" applyBorder="1" applyAlignment="1">
      <alignment horizontal="center"/>
    </xf>
    <xf numFmtId="0" fontId="18" fillId="0" borderId="21" xfId="0" applyFont="1" applyBorder="1" applyAlignment="1">
      <alignment horizontal="center"/>
    </xf>
    <xf numFmtId="0" fontId="18" fillId="0" borderId="9" xfId="0" applyFont="1" applyBorder="1" applyAlignment="1">
      <alignment horizontal="center"/>
    </xf>
    <xf numFmtId="9" fontId="9" fillId="0" borderId="29" xfId="1" applyFont="1" applyFill="1" applyBorder="1" applyAlignment="1">
      <alignment horizontal="center" vertical="center"/>
    </xf>
    <xf numFmtId="9" fontId="9" fillId="0" borderId="16" xfId="1" applyFont="1" applyFill="1" applyBorder="1" applyAlignment="1">
      <alignment horizontal="center" vertical="center"/>
    </xf>
    <xf numFmtId="0" fontId="23" fillId="0" borderId="42" xfId="0" applyFont="1" applyBorder="1" applyAlignment="1" applyProtection="1">
      <alignment horizontal="center" vertical="center" wrapText="1"/>
      <protection locked="0" hidden="1"/>
    </xf>
    <xf numFmtId="0" fontId="23" fillId="0" borderId="43" xfId="0" applyFont="1" applyBorder="1" applyAlignment="1" applyProtection="1">
      <alignment horizontal="center" vertical="center" wrapText="1"/>
      <protection locked="0" hidden="1"/>
    </xf>
    <xf numFmtId="0" fontId="23" fillId="0" borderId="18" xfId="0" applyFont="1" applyBorder="1" applyAlignment="1" applyProtection="1">
      <alignment horizontal="center" vertical="center" wrapText="1"/>
      <protection locked="0" hidden="1"/>
    </xf>
    <xf numFmtId="165" fontId="23" fillId="0" borderId="36" xfId="0" applyNumberFormat="1" applyFont="1" applyBorder="1" applyAlignment="1" applyProtection="1">
      <alignment horizontal="center" vertical="center" wrapText="1"/>
      <protection hidden="1"/>
    </xf>
    <xf numFmtId="165" fontId="23" fillId="0" borderId="17" xfId="0" applyNumberFormat="1" applyFont="1" applyBorder="1" applyAlignment="1" applyProtection="1">
      <alignment horizontal="center" vertical="center" wrapText="1"/>
      <protection hidden="1"/>
    </xf>
    <xf numFmtId="0" fontId="22" fillId="0" borderId="38" xfId="0" applyFont="1" applyBorder="1" applyAlignment="1">
      <alignment horizontal="left" vertical="top" wrapText="1"/>
    </xf>
    <xf numFmtId="0" fontId="22" fillId="0" borderId="13" xfId="0" applyFont="1" applyBorder="1" applyAlignment="1">
      <alignment horizontal="left" vertical="top" wrapText="1"/>
    </xf>
    <xf numFmtId="165" fontId="23" fillId="0" borderId="44" xfId="0" applyNumberFormat="1" applyFont="1" applyBorder="1" applyAlignment="1" applyProtection="1">
      <alignment horizontal="center" vertical="center" wrapText="1"/>
      <protection hidden="1"/>
    </xf>
    <xf numFmtId="0" fontId="22" fillId="0" borderId="44" xfId="0" applyFont="1" applyBorder="1" applyAlignment="1">
      <alignment horizontal="left" vertical="top" wrapText="1"/>
    </xf>
    <xf numFmtId="0" fontId="0" fillId="0" borderId="36" xfId="0" applyBorder="1" applyAlignment="1">
      <alignment horizontal="left" vertical="top" wrapText="1"/>
    </xf>
    <xf numFmtId="0" fontId="0" fillId="0" borderId="14" xfId="0" applyBorder="1" applyAlignment="1">
      <alignment horizontal="left" vertical="top" wrapText="1"/>
    </xf>
    <xf numFmtId="164" fontId="22" fillId="0" borderId="44" xfId="0" applyNumberFormat="1" applyFont="1" applyBorder="1" applyAlignment="1">
      <alignment horizontal="center" vertical="center"/>
    </xf>
    <xf numFmtId="0" fontId="0" fillId="0" borderId="36" xfId="0" applyBorder="1" applyAlignment="1">
      <alignment horizontal="center" vertical="center"/>
    </xf>
    <xf numFmtId="0" fontId="0" fillId="0" borderId="14" xfId="0" applyBorder="1" applyAlignment="1">
      <alignment horizontal="center" vertical="center"/>
    </xf>
    <xf numFmtId="0" fontId="22" fillId="0" borderId="39" xfId="0" applyFont="1" applyBorder="1" applyAlignment="1">
      <alignment horizontal="left" vertical="top" wrapText="1"/>
    </xf>
    <xf numFmtId="164" fontId="22" fillId="0" borderId="39" xfId="0" applyNumberFormat="1" applyFont="1" applyBorder="1" applyAlignment="1">
      <alignment horizontal="center" vertical="center"/>
    </xf>
    <xf numFmtId="16" fontId="22" fillId="0" borderId="39" xfId="0" applyNumberFormat="1" applyFont="1" applyBorder="1" applyAlignment="1">
      <alignment horizontal="left" vertical="top" wrapText="1"/>
    </xf>
    <xf numFmtId="0" fontId="23" fillId="0" borderId="15" xfId="0" applyFont="1" applyBorder="1" applyAlignment="1" applyProtection="1">
      <alignment horizontal="center" vertical="center" wrapText="1"/>
      <protection locked="0" hidden="1"/>
    </xf>
    <xf numFmtId="165" fontId="23" fillId="0" borderId="39" xfId="0" applyNumberFormat="1" applyFont="1" applyBorder="1" applyAlignment="1" applyProtection="1">
      <alignment horizontal="center" vertical="center" wrapText="1"/>
      <protection hidden="1"/>
    </xf>
    <xf numFmtId="165" fontId="23" fillId="0" borderId="14" xfId="0" applyNumberFormat="1" applyFont="1" applyBorder="1" applyAlignment="1" applyProtection="1">
      <alignment horizontal="center" vertical="center" wrapText="1"/>
      <protection hidden="1"/>
    </xf>
    <xf numFmtId="164" fontId="22" fillId="0" borderId="14" xfId="0" applyNumberFormat="1" applyFont="1" applyBorder="1" applyAlignment="1">
      <alignment horizontal="center" vertical="center"/>
    </xf>
    <xf numFmtId="164" fontId="22" fillId="0" borderId="3" xfId="0" applyNumberFormat="1" applyFont="1" applyBorder="1" applyAlignment="1">
      <alignment horizontal="center" vertical="center"/>
    </xf>
    <xf numFmtId="0" fontId="18" fillId="0" borderId="33" xfId="0" applyFont="1" applyBorder="1" applyAlignment="1">
      <alignment horizontal="center" vertical="center"/>
    </xf>
    <xf numFmtId="0" fontId="18" fillId="0" borderId="32" xfId="0" applyFont="1" applyBorder="1" applyAlignment="1">
      <alignment horizontal="center" vertical="center"/>
    </xf>
    <xf numFmtId="0" fontId="13" fillId="6" borderId="12" xfId="0" applyFont="1" applyFill="1" applyBorder="1" applyAlignment="1">
      <alignment horizontal="center" vertical="center"/>
    </xf>
    <xf numFmtId="0" fontId="13" fillId="6" borderId="10" xfId="0" applyFont="1" applyFill="1" applyBorder="1" applyAlignment="1">
      <alignment horizontal="center" vertical="center"/>
    </xf>
    <xf numFmtId="0" fontId="22" fillId="0" borderId="3" xfId="0" applyFont="1" applyBorder="1" applyAlignment="1">
      <alignment horizontal="left" vertical="center" wrapText="1"/>
    </xf>
    <xf numFmtId="0" fontId="22" fillId="0" borderId="9" xfId="0" applyFont="1" applyBorder="1" applyAlignment="1">
      <alignment horizontal="left" vertical="center" wrapText="1"/>
    </xf>
    <xf numFmtId="0" fontId="22" fillId="0" borderId="40" xfId="0" applyFont="1" applyBorder="1" applyAlignment="1">
      <alignment horizontal="left" vertical="center" wrapText="1"/>
    </xf>
    <xf numFmtId="0" fontId="22" fillId="0" borderId="38" xfId="0" applyFont="1" applyBorder="1" applyAlignment="1">
      <alignment horizontal="left" vertical="center" wrapText="1"/>
    </xf>
    <xf numFmtId="0" fontId="22" fillId="0" borderId="13" xfId="0" applyFont="1" applyBorder="1" applyAlignment="1">
      <alignment horizontal="left" vertical="center" wrapText="1"/>
    </xf>
    <xf numFmtId="0" fontId="22" fillId="0" borderId="41" xfId="0" applyFont="1" applyBorder="1" applyAlignment="1">
      <alignment horizontal="left" vertical="top" wrapText="1"/>
    </xf>
    <xf numFmtId="0" fontId="22" fillId="0" borderId="37" xfId="0" applyFont="1" applyBorder="1" applyAlignment="1">
      <alignment horizontal="left" vertical="top" wrapText="1"/>
    </xf>
    <xf numFmtId="0" fontId="22" fillId="0" borderId="35" xfId="0" applyFont="1" applyBorder="1" applyAlignment="1">
      <alignment horizontal="left" vertical="top" wrapText="1"/>
    </xf>
    <xf numFmtId="0" fontId="22" fillId="0" borderId="36" xfId="0" applyFont="1" applyBorder="1" applyAlignment="1">
      <alignment horizontal="left" vertical="top" wrapText="1"/>
    </xf>
    <xf numFmtId="0" fontId="22" fillId="0" borderId="17" xfId="0" applyFont="1" applyBorder="1" applyAlignment="1">
      <alignment horizontal="left" vertical="top" wrapText="1"/>
    </xf>
    <xf numFmtId="0" fontId="22" fillId="0" borderId="40" xfId="0" applyFont="1" applyBorder="1" applyAlignment="1">
      <alignment horizontal="left" vertical="top" wrapText="1"/>
    </xf>
    <xf numFmtId="0" fontId="22" fillId="0" borderId="16" xfId="0" applyFont="1" applyBorder="1" applyAlignment="1">
      <alignment horizontal="left" vertical="top" wrapText="1"/>
    </xf>
    <xf numFmtId="164" fontId="22" fillId="0" borderId="9" xfId="0" applyNumberFormat="1" applyFont="1" applyBorder="1" applyAlignment="1">
      <alignment horizontal="center" vertical="center"/>
    </xf>
    <xf numFmtId="164" fontId="22" fillId="0" borderId="36" xfId="0" applyNumberFormat="1" applyFont="1" applyBorder="1" applyAlignment="1">
      <alignment horizontal="center" vertical="center"/>
    </xf>
    <xf numFmtId="164" fontId="22" fillId="0" borderId="17" xfId="0" applyNumberFormat="1" applyFont="1" applyBorder="1" applyAlignment="1">
      <alignment horizontal="center" vertical="center"/>
    </xf>
    <xf numFmtId="0" fontId="19" fillId="0" borderId="3" xfId="0" applyFont="1" applyBorder="1" applyAlignment="1">
      <alignment horizontal="left" vertical="center" wrapText="1"/>
    </xf>
    <xf numFmtId="0" fontId="19" fillId="0" borderId="11" xfId="0" applyFont="1" applyBorder="1" applyAlignment="1">
      <alignment vertical="center" wrapText="1"/>
    </xf>
    <xf numFmtId="0" fontId="25" fillId="0" borderId="43" xfId="0" applyFont="1" applyBorder="1" applyAlignment="1">
      <alignment horizontal="left" vertical="top" wrapText="1"/>
    </xf>
    <xf numFmtId="0" fontId="19" fillId="0" borderId="43" xfId="0" applyFont="1" applyBorder="1" applyAlignment="1">
      <alignment horizontal="left" vertical="top" wrapText="1"/>
    </xf>
    <xf numFmtId="0" fontId="19" fillId="0" borderId="15" xfId="0" applyFont="1" applyBorder="1" applyAlignment="1">
      <alignment horizontal="left" vertical="top" wrapText="1"/>
    </xf>
    <xf numFmtId="0" fontId="19" fillId="0" borderId="39" xfId="0" applyFont="1" applyBorder="1" applyAlignment="1">
      <alignment horizontal="left" vertical="top" wrapText="1"/>
    </xf>
    <xf numFmtId="0" fontId="19" fillId="0" borderId="36" xfId="0" applyFont="1" applyBorder="1" applyAlignment="1">
      <alignment horizontal="left" vertical="top" wrapText="1"/>
    </xf>
    <xf numFmtId="0" fontId="19" fillId="0" borderId="14" xfId="0" applyFont="1" applyBorder="1" applyAlignment="1">
      <alignment horizontal="left" vertical="top" wrapText="1"/>
    </xf>
    <xf numFmtId="0" fontId="19" fillId="0" borderId="40" xfId="0" applyFont="1" applyBorder="1" applyAlignment="1">
      <alignment horizontal="left" vertical="top" wrapText="1"/>
    </xf>
    <xf numFmtId="0" fontId="19" fillId="0" borderId="38" xfId="0" applyFont="1" applyBorder="1" applyAlignment="1">
      <alignment horizontal="left" vertical="top" wrapText="1"/>
    </xf>
    <xf numFmtId="0" fontId="19" fillId="0" borderId="13" xfId="0" applyFont="1" applyBorder="1" applyAlignment="1">
      <alignment horizontal="left" vertical="top" wrapText="1"/>
    </xf>
    <xf numFmtId="0" fontId="22" fillId="0" borderId="11" xfId="0" applyFont="1" applyBorder="1" applyAlignment="1">
      <alignment vertical="center" wrapText="1"/>
    </xf>
    <xf numFmtId="0" fontId="22" fillId="0" borderId="40" xfId="0" applyFont="1" applyBorder="1" applyAlignment="1">
      <alignment vertical="center" wrapText="1"/>
    </xf>
    <xf numFmtId="0" fontId="13" fillId="6" borderId="42" xfId="0" applyFont="1" applyFill="1" applyBorder="1" applyAlignment="1">
      <alignment horizontal="center" vertical="center" wrapText="1"/>
    </xf>
    <xf numFmtId="0" fontId="13" fillId="6" borderId="43" xfId="0" applyFont="1" applyFill="1" applyBorder="1" applyAlignment="1">
      <alignment horizontal="center" vertical="center" wrapText="1"/>
    </xf>
    <xf numFmtId="0" fontId="13" fillId="6" borderId="15" xfId="0" applyFont="1" applyFill="1" applyBorder="1" applyAlignment="1">
      <alignment horizontal="center" vertical="center" wrapText="1"/>
    </xf>
    <xf numFmtId="0" fontId="18" fillId="0" borderId="14" xfId="0" applyFont="1" applyBorder="1" applyAlignment="1">
      <alignment horizontal="left" vertical="center" wrapText="1"/>
    </xf>
    <xf numFmtId="0" fontId="22" fillId="0" borderId="13" xfId="0" applyFont="1" applyBorder="1" applyAlignment="1">
      <alignment vertical="center" wrapText="1"/>
    </xf>
    <xf numFmtId="0" fontId="22" fillId="0" borderId="8" xfId="0" applyFont="1" applyBorder="1" applyAlignment="1">
      <alignment vertical="center" wrapText="1"/>
    </xf>
    <xf numFmtId="0" fontId="13" fillId="6" borderId="42" xfId="0" applyFont="1" applyFill="1" applyBorder="1" applyAlignment="1">
      <alignment horizontal="center" vertical="center"/>
    </xf>
    <xf numFmtId="0" fontId="22" fillId="0" borderId="39" xfId="0" applyFont="1" applyBorder="1" applyAlignment="1">
      <alignment horizontal="left" vertical="center" wrapText="1"/>
    </xf>
    <xf numFmtId="0" fontId="22" fillId="0" borderId="21" xfId="0" applyFont="1" applyBorder="1" applyAlignment="1">
      <alignment horizontal="left" vertical="top" wrapText="1"/>
    </xf>
    <xf numFmtId="0" fontId="22" fillId="0" borderId="14" xfId="0" applyFont="1" applyBorder="1" applyAlignment="1">
      <alignment horizontal="left" vertical="top" wrapText="1"/>
    </xf>
    <xf numFmtId="0" fontId="19" fillId="0" borderId="13" xfId="0" applyFont="1" applyBorder="1" applyAlignment="1">
      <alignment vertical="center" wrapText="1"/>
    </xf>
    <xf numFmtId="0" fontId="23" fillId="0" borderId="45" xfId="0" applyFont="1" applyBorder="1" applyAlignment="1" applyProtection="1">
      <alignment horizontal="center" vertical="center" wrapText="1"/>
      <protection locked="0" hidden="1"/>
    </xf>
    <xf numFmtId="0" fontId="23" fillId="0" borderId="37" xfId="0" applyFont="1" applyBorder="1" applyAlignment="1" applyProtection="1">
      <alignment horizontal="center" vertical="center" wrapText="1"/>
      <protection locked="0" hidden="1"/>
    </xf>
    <xf numFmtId="0" fontId="13" fillId="6" borderId="52" xfId="0" applyFont="1" applyFill="1" applyBorder="1" applyAlignment="1">
      <alignment horizontal="center" vertical="center" textRotation="90"/>
    </xf>
    <xf numFmtId="0" fontId="13" fillId="6" borderId="10" xfId="0" applyFont="1" applyFill="1" applyBorder="1" applyAlignment="1">
      <alignment horizontal="center" vertical="center" textRotation="90"/>
    </xf>
    <xf numFmtId="0" fontId="13" fillId="11" borderId="50" xfId="0" applyFont="1" applyFill="1" applyBorder="1" applyAlignment="1">
      <alignment horizontal="center" vertical="center"/>
    </xf>
    <xf numFmtId="0" fontId="13" fillId="11" borderId="51" xfId="0" applyFont="1" applyFill="1" applyBorder="1" applyAlignment="1">
      <alignment horizontal="center" vertical="center"/>
    </xf>
    <xf numFmtId="0" fontId="13" fillId="10" borderId="50" xfId="0" applyFont="1" applyFill="1" applyBorder="1" applyAlignment="1">
      <alignment horizontal="center" vertical="center"/>
    </xf>
    <xf numFmtId="0" fontId="13" fillId="10" borderId="49" xfId="0" applyFont="1" applyFill="1" applyBorder="1" applyAlignment="1">
      <alignment horizontal="center" vertical="center"/>
    </xf>
    <xf numFmtId="0" fontId="13" fillId="10" borderId="48" xfId="0" applyFont="1" applyFill="1" applyBorder="1" applyAlignment="1">
      <alignment horizontal="center" vertical="center"/>
    </xf>
    <xf numFmtId="0" fontId="18" fillId="6" borderId="43" xfId="0" applyFont="1" applyFill="1" applyBorder="1" applyAlignment="1">
      <alignment horizontal="center" vertical="center"/>
    </xf>
    <xf numFmtId="0" fontId="18" fillId="6" borderId="15" xfId="0" applyFont="1" applyFill="1" applyBorder="1" applyAlignment="1">
      <alignment horizontal="center" vertical="center"/>
    </xf>
    <xf numFmtId="0" fontId="22" fillId="0" borderId="14" xfId="0" applyFont="1" applyBorder="1" applyAlignment="1">
      <alignment horizontal="left" vertical="center" wrapText="1"/>
    </xf>
    <xf numFmtId="0" fontId="19" fillId="0" borderId="25" xfId="0" applyFont="1" applyBorder="1" applyAlignment="1">
      <alignment vertical="center" wrapText="1"/>
    </xf>
    <xf numFmtId="0" fontId="25" fillId="0" borderId="36" xfId="0" applyFont="1" applyBorder="1" applyAlignment="1">
      <alignment horizontal="left" vertical="top" wrapText="1"/>
    </xf>
    <xf numFmtId="0" fontId="18" fillId="0" borderId="3" xfId="0" applyFont="1" applyBorder="1" applyAlignment="1">
      <alignment horizontal="left" vertical="center" wrapText="1"/>
    </xf>
    <xf numFmtId="0" fontId="24" fillId="0" borderId="43" xfId="0" applyFont="1" applyBorder="1" applyAlignment="1">
      <alignment horizontal="left" vertical="top" wrapText="1"/>
    </xf>
    <xf numFmtId="0" fontId="22" fillId="0" borderId="43" xfId="0" applyFont="1" applyBorder="1" applyAlignment="1">
      <alignment horizontal="left" vertical="top" wrapText="1"/>
    </xf>
    <xf numFmtId="0" fontId="22" fillId="0" borderId="15" xfId="0" applyFont="1" applyBorder="1" applyAlignment="1">
      <alignment horizontal="left" vertical="top" wrapText="1"/>
    </xf>
    <xf numFmtId="0" fontId="22" fillId="0" borderId="25" xfId="0" applyFont="1" applyBorder="1" applyAlignment="1">
      <alignment vertical="center" wrapText="1"/>
    </xf>
    <xf numFmtId="0" fontId="22" fillId="0" borderId="38" xfId="0" applyFont="1" applyBorder="1" applyAlignment="1">
      <alignment vertical="center" wrapText="1"/>
    </xf>
    <xf numFmtId="0" fontId="22" fillId="0" borderId="3" xfId="0" applyFont="1" applyFill="1" applyBorder="1" applyAlignment="1">
      <alignment horizontal="left" vertical="top" wrapText="1"/>
    </xf>
    <xf numFmtId="164" fontId="18" fillId="0" borderId="34" xfId="0" applyNumberFormat="1" applyFont="1" applyFill="1" applyBorder="1" applyAlignment="1">
      <alignment horizontal="center" vertical="center"/>
    </xf>
    <xf numFmtId="164" fontId="18" fillId="0" borderId="30" xfId="0" applyNumberFormat="1" applyFont="1" applyFill="1" applyBorder="1" applyAlignment="1">
      <alignment horizontal="center" vertical="center"/>
    </xf>
    <xf numFmtId="9" fontId="18" fillId="0" borderId="31" xfId="0" applyNumberFormat="1" applyFont="1" applyFill="1" applyBorder="1" applyAlignment="1">
      <alignment vertical="center"/>
    </xf>
  </cellXfs>
  <cellStyles count="2">
    <cellStyle name="Normal" xfId="0" builtinId="0"/>
    <cellStyle name="Percent" xfId="1" builtinId="5"/>
  </cellStyles>
  <dxfs count="9">
    <dxf>
      <fill>
        <patternFill>
          <bgColor rgb="FFFFC7CE"/>
        </patternFill>
      </fill>
    </dxf>
    <dxf>
      <fill>
        <patternFill>
          <bgColor rgb="FFFF0000"/>
        </patternFill>
      </fill>
    </dxf>
    <dxf>
      <font>
        <b/>
        <i val="0"/>
      </font>
      <fill>
        <patternFill>
          <bgColor rgb="FFFF0000"/>
        </patternFill>
      </fill>
    </dxf>
    <dxf>
      <font>
        <b/>
        <i val="0"/>
      </font>
      <fill>
        <patternFill>
          <bgColor rgb="FF00B050"/>
        </patternFill>
      </fill>
    </dxf>
    <dxf>
      <fill>
        <patternFill>
          <bgColor rgb="FF92D050"/>
        </patternFill>
      </fill>
    </dxf>
    <dxf>
      <fill>
        <patternFill>
          <bgColor rgb="FF92D050"/>
        </patternFill>
      </fill>
    </dxf>
    <dxf>
      <fill>
        <patternFill>
          <bgColor rgb="FFFF5B5B"/>
        </patternFill>
      </fill>
    </dxf>
    <dxf>
      <font>
        <b/>
        <i val="0"/>
      </font>
      <fill>
        <patternFill>
          <bgColor rgb="FFFF0000"/>
        </patternFill>
      </fill>
    </dxf>
    <dxf>
      <font>
        <b/>
        <i val="0"/>
      </font>
      <fill>
        <patternFill>
          <bgColor rgb="FF00B050"/>
        </patternFill>
      </fill>
    </dxf>
  </dxfs>
  <tableStyles count="0" defaultTableStyle="TableStyleMedium2" defaultPivotStyle="PivotStyleLight16"/>
  <colors>
    <mruColors>
      <color rgb="FF96330F"/>
      <color rgb="FF003896"/>
      <color rgb="FF22A2A8"/>
      <color rgb="FFC97A00"/>
      <color rgb="FFC97AFF"/>
      <color rgb="FF71725B"/>
      <color rgb="FF0DB0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106257</xdr:colOff>
      <xdr:row>12</xdr:row>
      <xdr:rowOff>1691</xdr:rowOff>
    </xdr:from>
    <xdr:to>
      <xdr:col>11</xdr:col>
      <xdr:colOff>0</xdr:colOff>
      <xdr:row>15</xdr:row>
      <xdr:rowOff>10583</xdr:rowOff>
    </xdr:to>
    <xdr:sp macro="" textlink="">
      <xdr:nvSpPr>
        <xdr:cNvPr id="2" name="TextBox 1">
          <a:extLst>
            <a:ext uri="{FF2B5EF4-FFF2-40B4-BE49-F238E27FC236}">
              <a16:creationId xmlns:a16="http://schemas.microsoft.com/office/drawing/2014/main" id="{D29968D5-9F8B-4E9E-BFC7-BC374FEA3B02}"/>
            </a:ext>
          </a:extLst>
        </xdr:cNvPr>
        <xdr:cNvSpPr txBox="1"/>
      </xdr:nvSpPr>
      <xdr:spPr>
        <a:xfrm>
          <a:off x="106257" y="4207931"/>
          <a:ext cx="6766983" cy="557532"/>
        </a:xfrm>
        <a:prstGeom prst="rect">
          <a:avLst/>
        </a:prstGeom>
        <a:solidFill>
          <a:sysClr val="window" lastClr="FFFFFF"/>
        </a:solidFill>
        <a:ln w="9525" cmpd="sng">
          <a:solidFill>
            <a:sysClr val="window" lastClr="FFFFFF">
              <a:shade val="50000"/>
            </a:sysClr>
          </a:solidFill>
        </a:ln>
        <a:effectLst/>
      </xdr:spPr>
      <xdr:txBody>
        <a:bodyPr wrap="square" rtlCol="0" anchor="t"/>
        <a:lstStyle>
          <a:defPPr>
            <a:defRPr lang="en-US"/>
          </a:defPPr>
          <a:lvl1pPr marL="0" algn="l" defTabSz="914400" rtl="0" eaLnBrk="1" latinLnBrk="0" hangingPunct="1">
            <a:defRPr sz="1800" kern="1200">
              <a:solidFill>
                <a:srgbClr val="003896"/>
              </a:solidFill>
              <a:latin typeface="Arial" panose="020B0604020202020204"/>
            </a:defRPr>
          </a:lvl1pPr>
          <a:lvl2pPr marL="457200" algn="l" defTabSz="914400" rtl="0" eaLnBrk="1" latinLnBrk="0" hangingPunct="1">
            <a:defRPr sz="1800" kern="1200">
              <a:solidFill>
                <a:srgbClr val="003896"/>
              </a:solidFill>
              <a:latin typeface="Arial" panose="020B0604020202020204"/>
            </a:defRPr>
          </a:lvl2pPr>
          <a:lvl3pPr marL="914400" algn="l" defTabSz="914400" rtl="0" eaLnBrk="1" latinLnBrk="0" hangingPunct="1">
            <a:defRPr sz="1800" kern="1200">
              <a:solidFill>
                <a:srgbClr val="003896"/>
              </a:solidFill>
              <a:latin typeface="Arial" panose="020B0604020202020204"/>
            </a:defRPr>
          </a:lvl3pPr>
          <a:lvl4pPr marL="1371600" algn="l" defTabSz="914400" rtl="0" eaLnBrk="1" latinLnBrk="0" hangingPunct="1">
            <a:defRPr sz="1800" kern="1200">
              <a:solidFill>
                <a:srgbClr val="003896"/>
              </a:solidFill>
              <a:latin typeface="Arial" panose="020B0604020202020204"/>
            </a:defRPr>
          </a:lvl4pPr>
          <a:lvl5pPr marL="1828800" algn="l" defTabSz="914400" rtl="0" eaLnBrk="1" latinLnBrk="0" hangingPunct="1">
            <a:defRPr sz="1800" kern="1200">
              <a:solidFill>
                <a:srgbClr val="003896"/>
              </a:solidFill>
              <a:latin typeface="Arial" panose="020B0604020202020204"/>
            </a:defRPr>
          </a:lvl5pPr>
          <a:lvl6pPr marL="2286000" algn="l" defTabSz="914400" rtl="0" eaLnBrk="1" latinLnBrk="0" hangingPunct="1">
            <a:defRPr sz="1800" kern="1200">
              <a:solidFill>
                <a:srgbClr val="003896"/>
              </a:solidFill>
              <a:latin typeface="Arial" panose="020B0604020202020204"/>
            </a:defRPr>
          </a:lvl6pPr>
          <a:lvl7pPr marL="2743200" algn="l" defTabSz="914400" rtl="0" eaLnBrk="1" latinLnBrk="0" hangingPunct="1">
            <a:defRPr sz="1800" kern="1200">
              <a:solidFill>
                <a:srgbClr val="003896"/>
              </a:solidFill>
              <a:latin typeface="Arial" panose="020B0604020202020204"/>
            </a:defRPr>
          </a:lvl7pPr>
          <a:lvl8pPr marL="3200400" algn="l" defTabSz="914400" rtl="0" eaLnBrk="1" latinLnBrk="0" hangingPunct="1">
            <a:defRPr sz="1800" kern="1200">
              <a:solidFill>
                <a:srgbClr val="003896"/>
              </a:solidFill>
              <a:latin typeface="Arial" panose="020B0604020202020204"/>
            </a:defRPr>
          </a:lvl8pPr>
          <a:lvl9pPr marL="3657600" algn="l" defTabSz="914400" rtl="0" eaLnBrk="1" latinLnBrk="0" hangingPunct="1">
            <a:defRPr sz="1800" kern="1200">
              <a:solidFill>
                <a:srgbClr val="003896"/>
              </a:solidFill>
              <a:latin typeface="Arial" panose="020B0604020202020204"/>
            </a:defRPr>
          </a:lvl9pPr>
        </a:lstStyle>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Each Tab/worksheet describes the technical requirements under the green heading, these include the business requirements and the mandatory returnables a vendor must provide as evidence that they can meet the business requirements.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The vendor may only complete the three columns with orange headings, according to the instructions in the column heading.</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The columns with blue headings are for internal Eskom use.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rgbClr val="ED7D31">
                <a:lumMod val="75000"/>
              </a:srgbClr>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200" b="1" i="0" u="none" strike="noStrike" kern="0" cap="none" spc="0" normalizeH="0" baseline="0">
              <a:ln>
                <a:noFill/>
              </a:ln>
              <a:solidFill>
                <a:sysClr val="windowText" lastClr="000000"/>
              </a:solidFill>
              <a:effectLst/>
              <a:uLnTx/>
              <a:uFillTx/>
              <a:latin typeface="Calibri" panose="020F0502020204030204"/>
            </a:rPr>
            <a:t>NOTE 1: A tenderer must meet or exceed the listed threshold in order to pass. Any tenderer who does not meet the minimum threshold will be disqualified from the tender process.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200" b="1" i="0" u="none" strike="noStrike" kern="0" cap="none" spc="0" normalizeH="0" baseline="0">
            <a:ln>
              <a:noFill/>
            </a:ln>
            <a:solidFill>
              <a:sysClr val="windowText" lastClr="000000"/>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200" b="1" i="0" u="none" strike="noStrike" kern="0" cap="none" spc="0" normalizeH="0" baseline="0">
              <a:ln>
                <a:noFill/>
              </a:ln>
              <a:solidFill>
                <a:sysClr val="windowText" lastClr="000000"/>
              </a:solidFill>
              <a:effectLst/>
              <a:uLnTx/>
              <a:uFillTx/>
              <a:latin typeface="Calibri" panose="020F0502020204030204"/>
            </a:rPr>
            <a:t>Note 2: All mandatory returnables/evidence listed in this criteria must be included in the tender submission. Returnables must be clearly marked in the technical file and numbered to align with each criteria question. </a:t>
          </a:r>
          <a:r>
            <a:rPr kumimoji="0" lang="en-ZA" sz="1200" b="1" i="0" u="sng" strike="noStrike" kern="0" cap="none" spc="0" normalizeH="0" baseline="0">
              <a:ln>
                <a:noFill/>
              </a:ln>
              <a:solidFill>
                <a:sysClr val="windowText" lastClr="000000"/>
              </a:solidFill>
              <a:effectLst/>
              <a:uLnTx/>
              <a:uFillTx/>
              <a:latin typeface="Calibri" panose="020F0502020204030204"/>
            </a:rPr>
            <a:t>Points will not be allocated for questions where no returnables/evidence has been provided.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ysClr val="windowText" lastClr="000000"/>
            </a:solidFill>
            <a:effectLst/>
            <a:uLnTx/>
            <a:uFillTx/>
            <a:latin typeface="Calibri" panose="020F0502020204030204"/>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Only vendors who pass the desktop evaluation threshold will be invited for a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Eskom will not reimburse vendors for time spent preparing for or presenting their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The demonstration tab describes the business requirements and what what needs to be presented if a vendor is invited for a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The threshold to pass the demonstration is stated in the scoring summary tab</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kumimoji="0" lang="en-ZA" sz="1100" b="1" i="0" u="none" strike="noStrike" kern="0" cap="none" spc="0" normalizeH="0" baseline="0" noProof="0">
            <a:ln>
              <a:noFill/>
            </a:ln>
            <a:solidFill>
              <a:srgbClr val="ED7D31">
                <a:lumMod val="75000"/>
              </a:srgbClr>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ysClr val="windowText" lastClr="000000"/>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100" b="1" i="0" u="none" strike="noStrike" kern="0" cap="none" spc="0" normalizeH="0" baseline="0">
              <a:ln>
                <a:noFill/>
              </a:ln>
              <a:solidFill>
                <a:sysClr val="windowText" lastClr="000000"/>
              </a:solidFill>
              <a:effectLst/>
              <a:uLnTx/>
              <a:uFillTx/>
              <a:latin typeface="Calibri" panose="020F0502020204030204"/>
            </a:rPr>
            <a:t> `</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10</xdr:col>
      <xdr:colOff>932871</xdr:colOff>
      <xdr:row>1</xdr:row>
      <xdr:rowOff>68332</xdr:rowOff>
    </xdr:from>
    <xdr:ext cx="1562679" cy="447416"/>
    <xdr:pic>
      <xdr:nvPicPr>
        <xdr:cNvPr id="2" name="Picture 1">
          <a:extLst>
            <a:ext uri="{FF2B5EF4-FFF2-40B4-BE49-F238E27FC236}">
              <a16:creationId xmlns:a16="http://schemas.microsoft.com/office/drawing/2014/main" id="{527E1989-4EA1-4559-9685-CAEF83EC81EA}"/>
            </a:ext>
          </a:extLst>
        </xdr:cNvPr>
        <xdr:cNvPicPr>
          <a:picLocks noChangeAspect="1"/>
        </xdr:cNvPicPr>
      </xdr:nvPicPr>
      <xdr:blipFill>
        <a:blip xmlns:r="http://schemas.openxmlformats.org/officeDocument/2006/relationships" r:embed="rId1"/>
        <a:stretch>
          <a:fillRect/>
        </a:stretch>
      </xdr:blipFill>
      <xdr:spPr>
        <a:xfrm>
          <a:off x="6876471" y="251212"/>
          <a:ext cx="1562679" cy="44741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12</xdr:col>
      <xdr:colOff>944301</xdr:colOff>
      <xdr:row>0</xdr:row>
      <xdr:rowOff>39757</xdr:rowOff>
    </xdr:from>
    <xdr:ext cx="1553154" cy="444818"/>
    <xdr:pic>
      <xdr:nvPicPr>
        <xdr:cNvPr id="2" name="Picture 1" hidden="1">
          <a:extLst>
            <a:ext uri="{FF2B5EF4-FFF2-40B4-BE49-F238E27FC236}">
              <a16:creationId xmlns:a16="http://schemas.microsoft.com/office/drawing/2014/main" id="{891398BF-D582-4CDE-AF9A-11C390B50DEA}"/>
            </a:ext>
          </a:extLst>
        </xdr:cNvPr>
        <xdr:cNvPicPr>
          <a:picLocks noChangeAspect="1"/>
        </xdr:cNvPicPr>
      </xdr:nvPicPr>
      <xdr:blipFill>
        <a:blip xmlns:r="http://schemas.openxmlformats.org/officeDocument/2006/relationships" r:embed="rId1"/>
        <a:stretch>
          <a:fillRect/>
        </a:stretch>
      </xdr:blipFill>
      <xdr:spPr>
        <a:xfrm>
          <a:off x="8122341" y="39757"/>
          <a:ext cx="1553154" cy="444818"/>
        </a:xfrm>
        <a:prstGeom prst="rect">
          <a:avLst/>
        </a:prstGeom>
      </xdr:spPr>
    </xdr:pic>
    <xdr:clientData/>
  </xdr:oneCellAnchor>
  <xdr:oneCellAnchor>
    <xdr:from>
      <xdr:col>12</xdr:col>
      <xdr:colOff>944301</xdr:colOff>
      <xdr:row>0</xdr:row>
      <xdr:rowOff>39757</xdr:rowOff>
    </xdr:from>
    <xdr:ext cx="1549344" cy="446300"/>
    <xdr:pic>
      <xdr:nvPicPr>
        <xdr:cNvPr id="3" name="Picture 2" hidden="1">
          <a:extLst>
            <a:ext uri="{FF2B5EF4-FFF2-40B4-BE49-F238E27FC236}">
              <a16:creationId xmlns:a16="http://schemas.microsoft.com/office/drawing/2014/main" id="{02030D38-A803-4758-A102-3742787787FA}"/>
            </a:ext>
          </a:extLst>
        </xdr:cNvPr>
        <xdr:cNvPicPr>
          <a:picLocks noChangeAspect="1"/>
        </xdr:cNvPicPr>
      </xdr:nvPicPr>
      <xdr:blipFill>
        <a:blip xmlns:r="http://schemas.openxmlformats.org/officeDocument/2006/relationships" r:embed="rId1"/>
        <a:stretch>
          <a:fillRect/>
        </a:stretch>
      </xdr:blipFill>
      <xdr:spPr>
        <a:xfrm>
          <a:off x="8122341" y="39757"/>
          <a:ext cx="1549344" cy="446300"/>
        </a:xfrm>
        <a:prstGeom prst="rect">
          <a:avLst/>
        </a:prstGeom>
      </xdr:spPr>
    </xdr:pic>
    <xdr:clientData/>
  </xdr:oneCellAnchor>
  <xdr:oneCellAnchor>
    <xdr:from>
      <xdr:col>12</xdr:col>
      <xdr:colOff>944301</xdr:colOff>
      <xdr:row>0</xdr:row>
      <xdr:rowOff>0</xdr:rowOff>
    </xdr:from>
    <xdr:ext cx="1549344" cy="494964"/>
    <xdr:pic>
      <xdr:nvPicPr>
        <xdr:cNvPr id="4" name="Picture 3" hidden="1">
          <a:extLst>
            <a:ext uri="{FF2B5EF4-FFF2-40B4-BE49-F238E27FC236}">
              <a16:creationId xmlns:a16="http://schemas.microsoft.com/office/drawing/2014/main" id="{B79EB882-B670-46FA-A109-5AC4216FB93D}"/>
            </a:ext>
          </a:extLst>
        </xdr:cNvPr>
        <xdr:cNvPicPr>
          <a:picLocks noChangeAspect="1"/>
        </xdr:cNvPicPr>
      </xdr:nvPicPr>
      <xdr:blipFill>
        <a:blip xmlns:r="http://schemas.openxmlformats.org/officeDocument/2006/relationships" r:embed="rId1"/>
        <a:stretch>
          <a:fillRect/>
        </a:stretch>
      </xdr:blipFill>
      <xdr:spPr>
        <a:xfrm>
          <a:off x="8122341" y="0"/>
          <a:ext cx="1549344" cy="49496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12</xdr:col>
      <xdr:colOff>944301</xdr:colOff>
      <xdr:row>0</xdr:row>
      <xdr:rowOff>39757</xdr:rowOff>
    </xdr:from>
    <xdr:ext cx="1553154" cy="444818"/>
    <xdr:pic>
      <xdr:nvPicPr>
        <xdr:cNvPr id="2" name="Picture 1" hidden="1">
          <a:extLst>
            <a:ext uri="{FF2B5EF4-FFF2-40B4-BE49-F238E27FC236}">
              <a16:creationId xmlns:a16="http://schemas.microsoft.com/office/drawing/2014/main" id="{802B1121-029A-43C1-B75F-DCC6D608BC46}"/>
            </a:ext>
          </a:extLst>
        </xdr:cNvPr>
        <xdr:cNvPicPr>
          <a:picLocks noChangeAspect="1"/>
        </xdr:cNvPicPr>
      </xdr:nvPicPr>
      <xdr:blipFill>
        <a:blip xmlns:r="http://schemas.openxmlformats.org/officeDocument/2006/relationships" r:embed="rId1"/>
        <a:stretch>
          <a:fillRect/>
        </a:stretch>
      </xdr:blipFill>
      <xdr:spPr>
        <a:xfrm>
          <a:off x="15625501" y="39757"/>
          <a:ext cx="1553154" cy="444818"/>
        </a:xfrm>
        <a:prstGeom prst="rect">
          <a:avLst/>
        </a:prstGeom>
      </xdr:spPr>
    </xdr:pic>
    <xdr:clientData/>
  </xdr:oneCellAnchor>
  <xdr:oneCellAnchor>
    <xdr:from>
      <xdr:col>12</xdr:col>
      <xdr:colOff>944301</xdr:colOff>
      <xdr:row>0</xdr:row>
      <xdr:rowOff>39757</xdr:rowOff>
    </xdr:from>
    <xdr:ext cx="1549344" cy="446300"/>
    <xdr:pic>
      <xdr:nvPicPr>
        <xdr:cNvPr id="3" name="Picture 2" hidden="1">
          <a:extLst>
            <a:ext uri="{FF2B5EF4-FFF2-40B4-BE49-F238E27FC236}">
              <a16:creationId xmlns:a16="http://schemas.microsoft.com/office/drawing/2014/main" id="{5B007F17-72BD-4E52-AD74-F2996FD6AAB6}"/>
            </a:ext>
          </a:extLst>
        </xdr:cNvPr>
        <xdr:cNvPicPr>
          <a:picLocks noChangeAspect="1"/>
        </xdr:cNvPicPr>
      </xdr:nvPicPr>
      <xdr:blipFill>
        <a:blip xmlns:r="http://schemas.openxmlformats.org/officeDocument/2006/relationships" r:embed="rId1"/>
        <a:stretch>
          <a:fillRect/>
        </a:stretch>
      </xdr:blipFill>
      <xdr:spPr>
        <a:xfrm>
          <a:off x="15625501" y="39757"/>
          <a:ext cx="1549344" cy="446300"/>
        </a:xfrm>
        <a:prstGeom prst="rect">
          <a:avLst/>
        </a:prstGeom>
      </xdr:spPr>
    </xdr:pic>
    <xdr:clientData/>
  </xdr:oneCellAnchor>
  <xdr:oneCellAnchor>
    <xdr:from>
      <xdr:col>12</xdr:col>
      <xdr:colOff>944301</xdr:colOff>
      <xdr:row>0</xdr:row>
      <xdr:rowOff>0</xdr:rowOff>
    </xdr:from>
    <xdr:ext cx="1549344" cy="494964"/>
    <xdr:pic>
      <xdr:nvPicPr>
        <xdr:cNvPr id="4" name="Picture 3" hidden="1">
          <a:extLst>
            <a:ext uri="{FF2B5EF4-FFF2-40B4-BE49-F238E27FC236}">
              <a16:creationId xmlns:a16="http://schemas.microsoft.com/office/drawing/2014/main" id="{4FC7E77D-FB23-4D69-915F-CA699FCD05FF}"/>
            </a:ext>
          </a:extLst>
        </xdr:cNvPr>
        <xdr:cNvPicPr>
          <a:picLocks noChangeAspect="1"/>
        </xdr:cNvPicPr>
      </xdr:nvPicPr>
      <xdr:blipFill>
        <a:blip xmlns:r="http://schemas.openxmlformats.org/officeDocument/2006/relationships" r:embed="rId1"/>
        <a:stretch>
          <a:fillRect/>
        </a:stretch>
      </xdr:blipFill>
      <xdr:spPr>
        <a:xfrm>
          <a:off x="15625501" y="0"/>
          <a:ext cx="1549344" cy="494964"/>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8</xdr:col>
      <xdr:colOff>944301</xdr:colOff>
      <xdr:row>0</xdr:row>
      <xdr:rowOff>39757</xdr:rowOff>
    </xdr:from>
    <xdr:ext cx="1553154" cy="444818"/>
    <xdr:pic>
      <xdr:nvPicPr>
        <xdr:cNvPr id="2" name="Picture 1" hidden="1">
          <a:extLst>
            <a:ext uri="{FF2B5EF4-FFF2-40B4-BE49-F238E27FC236}">
              <a16:creationId xmlns:a16="http://schemas.microsoft.com/office/drawing/2014/main" id="{90BE92BF-FFC4-4F43-A88C-88A5BDBE9AFE}"/>
            </a:ext>
          </a:extLst>
        </xdr:cNvPr>
        <xdr:cNvPicPr>
          <a:picLocks noChangeAspect="1"/>
        </xdr:cNvPicPr>
      </xdr:nvPicPr>
      <xdr:blipFill>
        <a:blip xmlns:r="http://schemas.openxmlformats.org/officeDocument/2006/relationships" r:embed="rId1"/>
        <a:stretch>
          <a:fillRect/>
        </a:stretch>
      </xdr:blipFill>
      <xdr:spPr>
        <a:xfrm>
          <a:off x="15625501" y="39757"/>
          <a:ext cx="1553154" cy="444818"/>
        </a:xfrm>
        <a:prstGeom prst="rect">
          <a:avLst/>
        </a:prstGeom>
      </xdr:spPr>
    </xdr:pic>
    <xdr:clientData/>
  </xdr:oneCellAnchor>
  <xdr:oneCellAnchor>
    <xdr:from>
      <xdr:col>8</xdr:col>
      <xdr:colOff>944301</xdr:colOff>
      <xdr:row>0</xdr:row>
      <xdr:rowOff>39757</xdr:rowOff>
    </xdr:from>
    <xdr:ext cx="1549344" cy="446300"/>
    <xdr:pic>
      <xdr:nvPicPr>
        <xdr:cNvPr id="3" name="Picture 2" hidden="1">
          <a:extLst>
            <a:ext uri="{FF2B5EF4-FFF2-40B4-BE49-F238E27FC236}">
              <a16:creationId xmlns:a16="http://schemas.microsoft.com/office/drawing/2014/main" id="{924183A6-F180-4BB7-9095-4478488E7E49}"/>
            </a:ext>
          </a:extLst>
        </xdr:cNvPr>
        <xdr:cNvPicPr>
          <a:picLocks noChangeAspect="1"/>
        </xdr:cNvPicPr>
      </xdr:nvPicPr>
      <xdr:blipFill>
        <a:blip xmlns:r="http://schemas.openxmlformats.org/officeDocument/2006/relationships" r:embed="rId1"/>
        <a:stretch>
          <a:fillRect/>
        </a:stretch>
      </xdr:blipFill>
      <xdr:spPr>
        <a:xfrm>
          <a:off x="15625501" y="39757"/>
          <a:ext cx="1549344" cy="446300"/>
        </a:xfrm>
        <a:prstGeom prst="rect">
          <a:avLst/>
        </a:prstGeom>
      </xdr:spPr>
    </xdr:pic>
    <xdr:clientData/>
  </xdr:oneCellAnchor>
  <xdr:oneCellAnchor>
    <xdr:from>
      <xdr:col>8</xdr:col>
      <xdr:colOff>944301</xdr:colOff>
      <xdr:row>0</xdr:row>
      <xdr:rowOff>0</xdr:rowOff>
    </xdr:from>
    <xdr:ext cx="1549344" cy="494964"/>
    <xdr:pic>
      <xdr:nvPicPr>
        <xdr:cNvPr id="4" name="Picture 3" hidden="1">
          <a:extLst>
            <a:ext uri="{FF2B5EF4-FFF2-40B4-BE49-F238E27FC236}">
              <a16:creationId xmlns:a16="http://schemas.microsoft.com/office/drawing/2014/main" id="{D57F0FB9-C9AB-40E1-A84A-CA5C48A64A21}"/>
            </a:ext>
          </a:extLst>
        </xdr:cNvPr>
        <xdr:cNvPicPr>
          <a:picLocks noChangeAspect="1"/>
        </xdr:cNvPicPr>
      </xdr:nvPicPr>
      <xdr:blipFill>
        <a:blip xmlns:r="http://schemas.openxmlformats.org/officeDocument/2006/relationships" r:embed="rId1"/>
        <a:stretch>
          <a:fillRect/>
        </a:stretch>
      </xdr:blipFill>
      <xdr:spPr>
        <a:xfrm>
          <a:off x="15625501" y="0"/>
          <a:ext cx="1549344" cy="494964"/>
        </a:xfrm>
        <a:prstGeom prst="rect">
          <a:avLst/>
        </a:prstGeom>
      </xdr:spPr>
    </xdr:pic>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E8DBA-558F-46A3-9FDC-6536A3099C51}">
  <dimension ref="A1:R186"/>
  <sheetViews>
    <sheetView topLeftCell="A108" zoomScale="80" zoomScaleNormal="150" workbookViewId="0">
      <selection activeCell="B8" sqref="B8"/>
    </sheetView>
  </sheetViews>
  <sheetFormatPr defaultColWidth="9.1796875" defaultRowHeight="14" x14ac:dyDescent="0.35"/>
  <cols>
    <col min="1" max="1" width="1.7265625" style="1" customWidth="1"/>
    <col min="2" max="2" width="3.54296875" style="1" customWidth="1"/>
    <col min="3" max="3" width="23.7265625" style="2" customWidth="1"/>
    <col min="4" max="4" width="37.54296875" style="2" customWidth="1"/>
    <col min="5" max="5" width="11.26953125" style="1" customWidth="1"/>
    <col min="6" max="16384" width="9.1796875" style="1"/>
  </cols>
  <sheetData>
    <row r="1" spans="1:18" x14ac:dyDescent="0.35">
      <c r="A1" s="83"/>
    </row>
    <row r="2" spans="1:18" ht="21" customHeight="1" x14ac:dyDescent="0.35">
      <c r="A2" s="83"/>
      <c r="B2" s="111" t="s">
        <v>19</v>
      </c>
      <c r="C2" s="111"/>
      <c r="D2" s="111"/>
      <c r="E2" s="111"/>
      <c r="F2" s="111"/>
      <c r="G2" s="111"/>
      <c r="H2" s="111"/>
      <c r="I2" s="111"/>
      <c r="J2" s="111"/>
      <c r="K2" s="111"/>
    </row>
    <row r="3" spans="1:18" ht="14.5" x14ac:dyDescent="0.35">
      <c r="A3" s="83"/>
      <c r="B3" s="2"/>
      <c r="C3" s="112"/>
      <c r="D3" s="113"/>
    </row>
    <row r="4" spans="1:18" ht="7.15" customHeight="1" x14ac:dyDescent="0.35">
      <c r="A4" s="83"/>
      <c r="B4" s="112"/>
      <c r="C4" s="112"/>
    </row>
    <row r="5" spans="1:18" s="9" customFormat="1" ht="24" customHeight="1" x14ac:dyDescent="0.35">
      <c r="A5" s="84"/>
      <c r="B5" s="114" t="s">
        <v>20</v>
      </c>
      <c r="C5" s="115"/>
      <c r="D5" s="115"/>
      <c r="E5" s="115"/>
      <c r="F5" s="115"/>
      <c r="G5" s="115"/>
      <c r="H5" s="115"/>
      <c r="I5" s="115"/>
      <c r="J5" s="115"/>
      <c r="K5" s="115"/>
    </row>
    <row r="6" spans="1:18" ht="8.25" customHeight="1" x14ac:dyDescent="0.35">
      <c r="A6" s="83"/>
      <c r="B6" s="5"/>
      <c r="E6" s="4"/>
    </row>
    <row r="7" spans="1:18" ht="13.9" customHeight="1" x14ac:dyDescent="0.35">
      <c r="A7" s="83"/>
      <c r="B7" s="85" t="s">
        <v>21</v>
      </c>
      <c r="C7" s="116" t="s">
        <v>22</v>
      </c>
      <c r="D7" s="116"/>
      <c r="E7" s="116"/>
      <c r="F7" s="116"/>
      <c r="G7" s="116"/>
      <c r="H7" s="116"/>
      <c r="I7" s="116"/>
      <c r="J7" s="116"/>
      <c r="K7" s="116"/>
    </row>
    <row r="8" spans="1:18" ht="13.9" customHeight="1" x14ac:dyDescent="0.35">
      <c r="A8" s="83"/>
      <c r="B8" s="92"/>
      <c r="C8" s="116" t="s">
        <v>23</v>
      </c>
      <c r="D8" s="116"/>
      <c r="E8" s="116"/>
      <c r="F8" s="116"/>
      <c r="G8" s="116"/>
      <c r="H8" s="116"/>
      <c r="I8" s="116"/>
      <c r="J8" s="116"/>
      <c r="K8" s="116"/>
    </row>
    <row r="9" spans="1:18" ht="15.75" customHeight="1" x14ac:dyDescent="0.35">
      <c r="A9" s="83"/>
      <c r="B9" s="86"/>
      <c r="C9" s="117" t="s">
        <v>24</v>
      </c>
      <c r="D9" s="118"/>
      <c r="E9" s="118"/>
      <c r="F9" s="118"/>
      <c r="G9" s="118"/>
      <c r="H9" s="118"/>
      <c r="I9" s="118"/>
      <c r="J9" s="118"/>
      <c r="K9" s="118"/>
    </row>
    <row r="10" spans="1:18" ht="15.75" customHeight="1" x14ac:dyDescent="0.35">
      <c r="A10" s="83"/>
      <c r="B10" s="87"/>
      <c r="C10" s="117" t="s">
        <v>25</v>
      </c>
      <c r="D10" s="118"/>
      <c r="E10" s="118"/>
      <c r="F10" s="118"/>
      <c r="G10" s="118"/>
      <c r="H10" s="118"/>
      <c r="I10" s="118"/>
      <c r="J10" s="118"/>
      <c r="K10" s="118"/>
    </row>
    <row r="11" spans="1:18" ht="15.75" customHeight="1" x14ac:dyDescent="0.35">
      <c r="A11" s="83"/>
      <c r="B11" s="88"/>
      <c r="C11" s="117" t="s">
        <v>26</v>
      </c>
      <c r="D11" s="118"/>
      <c r="E11" s="118"/>
      <c r="F11" s="118"/>
      <c r="G11" s="118"/>
      <c r="H11" s="118"/>
      <c r="I11" s="118"/>
      <c r="J11" s="118"/>
      <c r="K11" s="118"/>
    </row>
    <row r="12" spans="1:18" ht="7.5" customHeight="1" x14ac:dyDescent="0.35">
      <c r="A12" s="83"/>
      <c r="B12" s="112"/>
      <c r="C12" s="112"/>
    </row>
    <row r="13" spans="1:18" ht="202.15" customHeight="1" x14ac:dyDescent="0.35">
      <c r="A13" s="83"/>
      <c r="B13" s="85" t="s">
        <v>21</v>
      </c>
      <c r="C13" s="112" t="s">
        <v>27</v>
      </c>
      <c r="D13" s="112"/>
      <c r="E13" s="112"/>
      <c r="F13" s="112"/>
      <c r="G13" s="112"/>
      <c r="H13" s="112"/>
      <c r="I13" s="112"/>
      <c r="J13" s="112"/>
      <c r="K13" s="112"/>
    </row>
    <row r="14" spans="1:18" ht="46.9" customHeight="1" x14ac:dyDescent="0.35">
      <c r="A14" s="83"/>
      <c r="B14" s="112"/>
      <c r="C14" s="112"/>
    </row>
    <row r="15" spans="1:18" ht="7.5" customHeight="1" x14ac:dyDescent="0.35">
      <c r="A15" s="83"/>
      <c r="B15" s="112"/>
      <c r="C15" s="112"/>
    </row>
    <row r="16" spans="1:18" s="7" customFormat="1" x14ac:dyDescent="0.35">
      <c r="A16" s="83"/>
      <c r="B16" s="2"/>
      <c r="C16" s="2"/>
      <c r="D16" s="2"/>
      <c r="E16" s="1"/>
      <c r="F16" s="1"/>
      <c r="G16" s="1"/>
      <c r="H16" s="1"/>
      <c r="I16" s="1"/>
      <c r="J16" s="1"/>
      <c r="K16" s="1"/>
      <c r="L16" s="1"/>
      <c r="M16" s="1"/>
      <c r="N16" s="1"/>
      <c r="O16" s="1"/>
      <c r="P16" s="1"/>
      <c r="Q16" s="1"/>
      <c r="R16" s="1"/>
    </row>
    <row r="17" spans="1:18" s="8" customFormat="1" ht="24" customHeight="1" x14ac:dyDescent="0.35">
      <c r="A17" s="84"/>
      <c r="B17" s="114" t="s">
        <v>28</v>
      </c>
      <c r="C17" s="115"/>
      <c r="D17" s="115"/>
      <c r="E17" s="115"/>
      <c r="F17" s="115"/>
      <c r="G17" s="115"/>
      <c r="H17" s="115"/>
      <c r="I17" s="115"/>
      <c r="J17" s="115"/>
      <c r="K17" s="115"/>
      <c r="L17" s="9"/>
      <c r="M17" s="9"/>
      <c r="N17" s="9"/>
      <c r="O17" s="9"/>
      <c r="P17" s="9"/>
      <c r="Q17" s="9"/>
      <c r="R17" s="9"/>
    </row>
    <row r="18" spans="1:18" s="7" customFormat="1" ht="8.25" customHeight="1" x14ac:dyDescent="0.35">
      <c r="A18" s="83"/>
      <c r="B18" s="1"/>
      <c r="C18" s="89"/>
      <c r="D18" s="89"/>
      <c r="E18" s="1"/>
      <c r="F18" s="1"/>
      <c r="G18" s="1"/>
      <c r="H18" s="1"/>
      <c r="I18" s="1"/>
      <c r="J18" s="1"/>
      <c r="K18" s="1"/>
      <c r="L18" s="1"/>
      <c r="M18" s="1"/>
      <c r="N18" s="1"/>
      <c r="O18" s="1"/>
      <c r="P18" s="1"/>
      <c r="Q18" s="1"/>
      <c r="R18" s="1"/>
    </row>
    <row r="19" spans="1:18" s="7" customFormat="1" ht="28.15" customHeight="1" x14ac:dyDescent="0.35">
      <c r="A19" s="83"/>
      <c r="B19" s="90" t="s">
        <v>21</v>
      </c>
      <c r="C19" s="91" t="s">
        <v>29</v>
      </c>
      <c r="D19" s="120" t="s">
        <v>30</v>
      </c>
      <c r="E19" s="120"/>
      <c r="F19" s="120"/>
      <c r="G19" s="120"/>
      <c r="H19" s="120"/>
      <c r="I19" s="120"/>
      <c r="J19" s="120"/>
      <c r="K19" s="120"/>
      <c r="L19" s="1"/>
      <c r="M19" s="1"/>
      <c r="N19" s="1"/>
      <c r="O19" s="1"/>
      <c r="P19" s="1"/>
      <c r="Q19" s="1"/>
      <c r="R19" s="1"/>
    </row>
    <row r="20" spans="1:18" x14ac:dyDescent="0.35">
      <c r="C20" s="89"/>
      <c r="D20" s="89"/>
    </row>
    <row r="66" spans="2:4" s="2" customFormat="1" x14ac:dyDescent="0.35">
      <c r="C66" s="80" t="s">
        <v>31</v>
      </c>
      <c r="D66" s="81"/>
    </row>
    <row r="67" spans="2:4" s="2" customFormat="1" x14ac:dyDescent="0.35">
      <c r="C67" s="81" t="s">
        <v>32</v>
      </c>
      <c r="D67" s="81"/>
    </row>
    <row r="68" spans="2:4" s="2" customFormat="1" x14ac:dyDescent="0.35">
      <c r="C68" s="81" t="s">
        <v>33</v>
      </c>
      <c r="D68" s="81"/>
    </row>
    <row r="69" spans="2:4" x14ac:dyDescent="0.35">
      <c r="C69" s="81" t="s">
        <v>34</v>
      </c>
      <c r="D69" s="81"/>
    </row>
    <row r="70" spans="2:4" x14ac:dyDescent="0.35">
      <c r="C70" s="81"/>
      <c r="D70" s="81"/>
    </row>
    <row r="71" spans="2:4" ht="28" x14ac:dyDescent="0.35">
      <c r="C71" s="81" t="s">
        <v>35</v>
      </c>
      <c r="D71" s="81"/>
    </row>
    <row r="72" spans="2:4" x14ac:dyDescent="0.35">
      <c r="B72" s="119"/>
      <c r="C72" s="81" t="str">
        <f>IF(AND('Scoring Summary'!G10="Pass",'Scoring Summary'!G11="Pass"),"Pass","")</f>
        <v/>
      </c>
      <c r="D72" s="81"/>
    </row>
    <row r="73" spans="2:4" x14ac:dyDescent="0.35">
      <c r="B73" s="119"/>
      <c r="C73" s="81" t="str">
        <f>IF(OR('Scoring Summary'!G10="Fail",'Scoring Summary'!G11="Fail"),"Fail","")</f>
        <v/>
      </c>
      <c r="D73" s="81"/>
    </row>
    <row r="74" spans="2:4" x14ac:dyDescent="0.35">
      <c r="C74" s="81"/>
      <c r="D74" s="81"/>
    </row>
    <row r="75" spans="2:4" x14ac:dyDescent="0.35">
      <c r="C75" s="80" t="s">
        <v>36</v>
      </c>
      <c r="D75" s="80"/>
    </row>
    <row r="76" spans="2:4" x14ac:dyDescent="0.35">
      <c r="C76" s="81">
        <v>0</v>
      </c>
      <c r="D76" s="81" t="s">
        <v>37</v>
      </c>
    </row>
    <row r="77" spans="2:4" x14ac:dyDescent="0.35">
      <c r="C77" s="81">
        <v>1</v>
      </c>
      <c r="D77" s="81" t="s">
        <v>38</v>
      </c>
    </row>
    <row r="78" spans="2:4" x14ac:dyDescent="0.35">
      <c r="C78" s="81">
        <v>2</v>
      </c>
      <c r="D78" s="81" t="s">
        <v>39</v>
      </c>
    </row>
    <row r="79" spans="2:4" x14ac:dyDescent="0.35">
      <c r="C79" s="81">
        <v>3</v>
      </c>
      <c r="D79" s="81" t="s">
        <v>15</v>
      </c>
    </row>
    <row r="80" spans="2:4" x14ac:dyDescent="0.35">
      <c r="C80" s="81">
        <v>4</v>
      </c>
      <c r="D80" s="81" t="s">
        <v>40</v>
      </c>
    </row>
    <row r="81" spans="3:8" x14ac:dyDescent="0.35">
      <c r="C81" s="81">
        <v>5</v>
      </c>
      <c r="D81" s="81" t="s">
        <v>41</v>
      </c>
    </row>
    <row r="82" spans="3:8" x14ac:dyDescent="0.35">
      <c r="C82" s="81">
        <v>6</v>
      </c>
      <c r="D82" s="81" t="s">
        <v>16</v>
      </c>
    </row>
    <row r="83" spans="3:8" x14ac:dyDescent="0.35">
      <c r="C83" s="81"/>
      <c r="D83" s="81"/>
    </row>
    <row r="84" spans="3:8" x14ac:dyDescent="0.35">
      <c r="C84" s="81"/>
      <c r="D84" s="81"/>
      <c r="H84" s="6"/>
    </row>
    <row r="85" spans="3:8" ht="28" x14ac:dyDescent="0.35">
      <c r="C85" s="80" t="s">
        <v>42</v>
      </c>
      <c r="D85" s="81"/>
    </row>
    <row r="86" spans="3:8" x14ac:dyDescent="0.35">
      <c r="C86" s="81" t="s">
        <v>43</v>
      </c>
      <c r="D86" s="80" t="s">
        <v>44</v>
      </c>
      <c r="E86" s="4"/>
    </row>
    <row r="87" spans="3:8" x14ac:dyDescent="0.35">
      <c r="C87" s="81">
        <v>1</v>
      </c>
      <c r="D87" s="82">
        <v>1</v>
      </c>
      <c r="E87" s="3"/>
    </row>
    <row r="88" spans="3:8" x14ac:dyDescent="0.35">
      <c r="C88" s="81">
        <v>1.0101010101010102</v>
      </c>
      <c r="D88" s="82">
        <v>0.99</v>
      </c>
      <c r="E88" s="3"/>
    </row>
    <row r="89" spans="3:8" x14ac:dyDescent="0.35">
      <c r="C89" s="81">
        <v>1.0204081632653061</v>
      </c>
      <c r="D89" s="82">
        <v>0.98</v>
      </c>
      <c r="E89" s="3"/>
    </row>
    <row r="90" spans="3:8" x14ac:dyDescent="0.35">
      <c r="C90" s="81">
        <v>1.0309278350515465</v>
      </c>
      <c r="D90" s="82">
        <v>0.97</v>
      </c>
      <c r="E90" s="3"/>
    </row>
    <row r="91" spans="3:8" x14ac:dyDescent="0.35">
      <c r="C91" s="81">
        <v>1.0416666666666667</v>
      </c>
      <c r="D91" s="82">
        <v>0.96</v>
      </c>
      <c r="E91" s="3"/>
    </row>
    <row r="92" spans="3:8" x14ac:dyDescent="0.35">
      <c r="C92" s="81">
        <v>1.0526315789473684</v>
      </c>
      <c r="D92" s="82">
        <v>0.95</v>
      </c>
      <c r="E92" s="3"/>
    </row>
    <row r="93" spans="3:8" x14ac:dyDescent="0.35">
      <c r="C93" s="81">
        <v>1.0638297872340425</v>
      </c>
      <c r="D93" s="82">
        <v>0.94</v>
      </c>
      <c r="E93" s="3"/>
    </row>
    <row r="94" spans="3:8" x14ac:dyDescent="0.35">
      <c r="C94" s="81">
        <v>1.075268817204301</v>
      </c>
      <c r="D94" s="82">
        <v>0.93</v>
      </c>
      <c r="E94" s="3"/>
    </row>
    <row r="95" spans="3:8" x14ac:dyDescent="0.35">
      <c r="C95" s="81">
        <v>1.0869565217391304</v>
      </c>
      <c r="D95" s="82">
        <v>0.92</v>
      </c>
      <c r="E95" s="3"/>
    </row>
    <row r="96" spans="3:8" x14ac:dyDescent="0.35">
      <c r="C96" s="81">
        <v>1.0989010989010988</v>
      </c>
      <c r="D96" s="82">
        <v>0.91</v>
      </c>
      <c r="E96" s="3"/>
    </row>
    <row r="97" spans="3:5" x14ac:dyDescent="0.35">
      <c r="C97" s="81">
        <v>1.1111111111111112</v>
      </c>
      <c r="D97" s="82">
        <v>0.9</v>
      </c>
      <c r="E97" s="3"/>
    </row>
    <row r="98" spans="3:5" x14ac:dyDescent="0.35">
      <c r="C98" s="81">
        <v>1.1235955056179776</v>
      </c>
      <c r="D98" s="82">
        <v>0.89</v>
      </c>
      <c r="E98" s="3"/>
    </row>
    <row r="99" spans="3:5" x14ac:dyDescent="0.35">
      <c r="C99" s="81">
        <v>1.1363636363636365</v>
      </c>
      <c r="D99" s="82">
        <v>0.88</v>
      </c>
      <c r="E99" s="3"/>
    </row>
    <row r="100" spans="3:5" x14ac:dyDescent="0.35">
      <c r="C100" s="81">
        <v>1.1494252873563218</v>
      </c>
      <c r="D100" s="82">
        <v>0.87</v>
      </c>
      <c r="E100" s="3"/>
    </row>
    <row r="101" spans="3:5" x14ac:dyDescent="0.35">
      <c r="C101" s="81">
        <v>1.1627906976744187</v>
      </c>
      <c r="D101" s="82">
        <v>0.86</v>
      </c>
      <c r="E101" s="3"/>
    </row>
    <row r="102" spans="3:5" x14ac:dyDescent="0.35">
      <c r="C102" s="81">
        <v>1.1764705882352942</v>
      </c>
      <c r="D102" s="82">
        <v>0.85</v>
      </c>
      <c r="E102" s="3"/>
    </row>
    <row r="103" spans="3:5" x14ac:dyDescent="0.35">
      <c r="C103" s="81">
        <v>1.1904761904761905</v>
      </c>
      <c r="D103" s="82">
        <v>0.84</v>
      </c>
      <c r="E103" s="3"/>
    </row>
    <row r="104" spans="3:5" x14ac:dyDescent="0.35">
      <c r="C104" s="81">
        <v>1.2048192771084338</v>
      </c>
      <c r="D104" s="82">
        <v>0.83</v>
      </c>
      <c r="E104" s="3"/>
    </row>
    <row r="105" spans="3:5" x14ac:dyDescent="0.35">
      <c r="C105" s="81">
        <v>1.2195121951219512</v>
      </c>
      <c r="D105" s="82">
        <v>0.82</v>
      </c>
      <c r="E105" s="3"/>
    </row>
    <row r="106" spans="3:5" x14ac:dyDescent="0.35">
      <c r="C106" s="81">
        <v>1.2345679012345678</v>
      </c>
      <c r="D106" s="82">
        <v>0.81</v>
      </c>
      <c r="E106" s="3"/>
    </row>
    <row r="107" spans="3:5" x14ac:dyDescent="0.35">
      <c r="C107" s="81">
        <v>1.25</v>
      </c>
      <c r="D107" s="82">
        <v>0.8</v>
      </c>
      <c r="E107" s="3"/>
    </row>
    <row r="108" spans="3:5" x14ac:dyDescent="0.35">
      <c r="C108" s="81">
        <v>1.2658227848101264</v>
      </c>
      <c r="D108" s="82">
        <v>0.79</v>
      </c>
      <c r="E108" s="3"/>
    </row>
    <row r="109" spans="3:5" x14ac:dyDescent="0.35">
      <c r="C109" s="81">
        <v>1.2820512820512819</v>
      </c>
      <c r="D109" s="82">
        <v>0.78</v>
      </c>
      <c r="E109" s="3"/>
    </row>
    <row r="110" spans="3:5" x14ac:dyDescent="0.35">
      <c r="C110" s="81">
        <v>1.2987012987012987</v>
      </c>
      <c r="D110" s="82">
        <v>0.77</v>
      </c>
      <c r="E110" s="3"/>
    </row>
    <row r="111" spans="3:5" x14ac:dyDescent="0.35">
      <c r="C111" s="81">
        <v>1.3157894736842106</v>
      </c>
      <c r="D111" s="82">
        <v>0.76</v>
      </c>
      <c r="E111" s="3"/>
    </row>
    <row r="112" spans="3:5" x14ac:dyDescent="0.35">
      <c r="C112" s="81">
        <v>1.3333333333333333</v>
      </c>
      <c r="D112" s="82">
        <v>0.75</v>
      </c>
      <c r="E112" s="3"/>
    </row>
    <row r="113" spans="3:5" x14ac:dyDescent="0.35">
      <c r="C113" s="81">
        <v>1.3513513513513513</v>
      </c>
      <c r="D113" s="82">
        <v>0.74</v>
      </c>
      <c r="E113" s="3"/>
    </row>
    <row r="114" spans="3:5" x14ac:dyDescent="0.35">
      <c r="C114" s="81">
        <v>1.3698630136986301</v>
      </c>
      <c r="D114" s="82">
        <v>0.73</v>
      </c>
      <c r="E114" s="3"/>
    </row>
    <row r="115" spans="3:5" x14ac:dyDescent="0.35">
      <c r="C115" s="81">
        <v>1.3888888888888888</v>
      </c>
      <c r="D115" s="82">
        <v>0.72</v>
      </c>
      <c r="E115" s="3"/>
    </row>
    <row r="116" spans="3:5" x14ac:dyDescent="0.35">
      <c r="C116" s="81">
        <v>1.4084507042253522</v>
      </c>
      <c r="D116" s="82">
        <v>0.71</v>
      </c>
      <c r="E116" s="3"/>
    </row>
    <row r="117" spans="3:5" x14ac:dyDescent="0.35">
      <c r="C117" s="81">
        <v>1.4285714285714286</v>
      </c>
      <c r="D117" s="82">
        <v>0.7</v>
      </c>
      <c r="E117" s="3"/>
    </row>
    <row r="118" spans="3:5" x14ac:dyDescent="0.35">
      <c r="C118" s="81">
        <v>1.4492753623188408</v>
      </c>
      <c r="D118" s="82">
        <v>0.69</v>
      </c>
      <c r="E118" s="3"/>
    </row>
    <row r="119" spans="3:5" x14ac:dyDescent="0.35">
      <c r="C119" s="81">
        <v>1.4705882352941175</v>
      </c>
      <c r="D119" s="82">
        <v>0.68</v>
      </c>
      <c r="E119" s="3"/>
    </row>
    <row r="120" spans="3:5" x14ac:dyDescent="0.35">
      <c r="C120" s="81">
        <v>1.4925373134328357</v>
      </c>
      <c r="D120" s="82">
        <v>0.67</v>
      </c>
      <c r="E120" s="3"/>
    </row>
    <row r="121" spans="3:5" x14ac:dyDescent="0.35">
      <c r="C121" s="81">
        <v>1.5151515151515151</v>
      </c>
      <c r="D121" s="82">
        <v>0.66</v>
      </c>
      <c r="E121" s="3"/>
    </row>
    <row r="122" spans="3:5" x14ac:dyDescent="0.35">
      <c r="C122" s="81">
        <v>1.5384615384615383</v>
      </c>
      <c r="D122" s="82">
        <v>0.65</v>
      </c>
      <c r="E122" s="3"/>
    </row>
    <row r="123" spans="3:5" x14ac:dyDescent="0.35">
      <c r="C123" s="81">
        <v>1.5625</v>
      </c>
      <c r="D123" s="82">
        <v>0.64</v>
      </c>
      <c r="E123" s="3"/>
    </row>
    <row r="124" spans="3:5" x14ac:dyDescent="0.35">
      <c r="C124" s="81">
        <v>1.5873015873015872</v>
      </c>
      <c r="D124" s="82">
        <v>0.63</v>
      </c>
      <c r="E124" s="3"/>
    </row>
    <row r="125" spans="3:5" x14ac:dyDescent="0.35">
      <c r="C125" s="81">
        <v>1.6129032258064517</v>
      </c>
      <c r="D125" s="82">
        <v>0.62</v>
      </c>
      <c r="E125" s="3"/>
    </row>
    <row r="126" spans="3:5" x14ac:dyDescent="0.35">
      <c r="C126" s="81">
        <v>1.639344262295082</v>
      </c>
      <c r="D126" s="82">
        <v>0.61</v>
      </c>
      <c r="E126" s="3"/>
    </row>
    <row r="127" spans="3:5" x14ac:dyDescent="0.35">
      <c r="C127" s="81">
        <v>1.6666666666666667</v>
      </c>
      <c r="D127" s="82">
        <v>0.6</v>
      </c>
      <c r="E127" s="3"/>
    </row>
    <row r="128" spans="3:5" x14ac:dyDescent="0.35">
      <c r="C128" s="81">
        <v>1.6949152542372883</v>
      </c>
      <c r="D128" s="82">
        <v>0.59</v>
      </c>
      <c r="E128" s="3"/>
    </row>
    <row r="129" spans="3:5" x14ac:dyDescent="0.35">
      <c r="C129" s="81">
        <v>1.7241379310344829</v>
      </c>
      <c r="D129" s="82">
        <v>0.57999999999999996</v>
      </c>
      <c r="E129" s="3"/>
    </row>
    <row r="130" spans="3:5" x14ac:dyDescent="0.35">
      <c r="C130" s="81">
        <v>1.7543859649122808</v>
      </c>
      <c r="D130" s="82">
        <v>0.56999999999999995</v>
      </c>
      <c r="E130" s="3"/>
    </row>
    <row r="131" spans="3:5" x14ac:dyDescent="0.35">
      <c r="C131" s="81">
        <v>1.7857142857142856</v>
      </c>
      <c r="D131" s="82">
        <v>0.56000000000000005</v>
      </c>
      <c r="E131" s="3"/>
    </row>
    <row r="132" spans="3:5" x14ac:dyDescent="0.35">
      <c r="C132" s="81">
        <v>1.8181818181818181</v>
      </c>
      <c r="D132" s="82">
        <v>0.55000000000000004</v>
      </c>
      <c r="E132" s="3"/>
    </row>
    <row r="133" spans="3:5" x14ac:dyDescent="0.35">
      <c r="C133" s="81">
        <v>1.8518518518518516</v>
      </c>
      <c r="D133" s="82">
        <v>0.54</v>
      </c>
      <c r="E133" s="3"/>
    </row>
    <row r="134" spans="3:5" x14ac:dyDescent="0.35">
      <c r="C134" s="81">
        <v>1.8867924528301885</v>
      </c>
      <c r="D134" s="82">
        <v>0.53</v>
      </c>
      <c r="E134" s="3"/>
    </row>
    <row r="135" spans="3:5" x14ac:dyDescent="0.35">
      <c r="C135" s="81">
        <v>1.9230769230769229</v>
      </c>
      <c r="D135" s="82">
        <v>0.52</v>
      </c>
      <c r="E135" s="3"/>
    </row>
    <row r="136" spans="3:5" x14ac:dyDescent="0.35">
      <c r="C136" s="81">
        <v>1.9607843137254901</v>
      </c>
      <c r="D136" s="82">
        <v>0.51</v>
      </c>
      <c r="E136" s="3"/>
    </row>
    <row r="137" spans="3:5" x14ac:dyDescent="0.35">
      <c r="C137" s="81">
        <v>2</v>
      </c>
      <c r="D137" s="82">
        <v>0.5</v>
      </c>
      <c r="E137" s="3"/>
    </row>
    <row r="138" spans="3:5" x14ac:dyDescent="0.35">
      <c r="C138" s="81">
        <v>2.0408163265306123</v>
      </c>
      <c r="D138" s="82">
        <v>0.49</v>
      </c>
      <c r="E138" s="3"/>
    </row>
    <row r="139" spans="3:5" x14ac:dyDescent="0.35">
      <c r="C139" s="81">
        <v>2.0833333333333335</v>
      </c>
      <c r="D139" s="82">
        <v>0.48</v>
      </c>
      <c r="E139" s="3"/>
    </row>
    <row r="140" spans="3:5" x14ac:dyDescent="0.35">
      <c r="C140" s="81">
        <v>2.1276595744680851</v>
      </c>
      <c r="D140" s="82">
        <v>0.47</v>
      </c>
      <c r="E140" s="3"/>
    </row>
    <row r="141" spans="3:5" x14ac:dyDescent="0.35">
      <c r="C141" s="81">
        <v>2.1739130434782608</v>
      </c>
      <c r="D141" s="82">
        <v>0.46</v>
      </c>
      <c r="E141" s="3"/>
    </row>
    <row r="142" spans="3:5" x14ac:dyDescent="0.35">
      <c r="C142" s="81">
        <v>2.2222222222222223</v>
      </c>
      <c r="D142" s="82">
        <v>0.45</v>
      </c>
      <c r="E142" s="3"/>
    </row>
    <row r="143" spans="3:5" x14ac:dyDescent="0.35">
      <c r="C143" s="81">
        <v>2.2727272727272729</v>
      </c>
      <c r="D143" s="82">
        <v>0.44</v>
      </c>
      <c r="E143" s="3"/>
    </row>
    <row r="144" spans="3:5" x14ac:dyDescent="0.35">
      <c r="C144" s="81">
        <v>2.3255813953488427</v>
      </c>
      <c r="D144" s="82">
        <v>0.43</v>
      </c>
      <c r="E144" s="3"/>
    </row>
    <row r="145" spans="3:5" x14ac:dyDescent="0.35">
      <c r="C145" s="81">
        <v>2.3809523809523867</v>
      </c>
      <c r="D145" s="82">
        <v>0.42</v>
      </c>
      <c r="E145" s="3"/>
    </row>
    <row r="146" spans="3:5" x14ac:dyDescent="0.35">
      <c r="C146" s="81">
        <v>2.4390243902439086</v>
      </c>
      <c r="D146" s="82">
        <v>0.41</v>
      </c>
      <c r="E146" s="3"/>
    </row>
    <row r="147" spans="3:5" x14ac:dyDescent="0.35">
      <c r="C147" s="81">
        <v>2.5000000000000062</v>
      </c>
      <c r="D147" s="82">
        <v>0.4</v>
      </c>
      <c r="E147" s="3"/>
    </row>
    <row r="148" spans="3:5" x14ac:dyDescent="0.35">
      <c r="C148" s="81">
        <v>2.5641025641025705</v>
      </c>
      <c r="D148" s="82">
        <v>0.39</v>
      </c>
      <c r="E148" s="3"/>
    </row>
    <row r="149" spans="3:5" x14ac:dyDescent="0.35">
      <c r="C149" s="81">
        <v>2.6315789473684279</v>
      </c>
      <c r="D149" s="82">
        <v>0.38</v>
      </c>
      <c r="E149" s="3"/>
    </row>
    <row r="150" spans="3:5" x14ac:dyDescent="0.35">
      <c r="C150" s="81">
        <v>2.7027027027027102</v>
      </c>
      <c r="D150" s="82">
        <v>0.37</v>
      </c>
      <c r="E150" s="3"/>
    </row>
    <row r="151" spans="3:5" x14ac:dyDescent="0.35">
      <c r="C151" s="81">
        <v>2.7777777777777857</v>
      </c>
      <c r="D151" s="82">
        <v>0.36</v>
      </c>
      <c r="E151" s="3"/>
    </row>
    <row r="152" spans="3:5" x14ac:dyDescent="0.35">
      <c r="C152" s="81">
        <v>2.8571428571428656</v>
      </c>
      <c r="D152" s="82">
        <v>0.35</v>
      </c>
      <c r="E152" s="3"/>
    </row>
    <row r="153" spans="3:5" x14ac:dyDescent="0.35">
      <c r="C153" s="81">
        <v>2.9411764705882439</v>
      </c>
      <c r="D153" s="82">
        <v>0.34</v>
      </c>
      <c r="E153" s="3"/>
    </row>
    <row r="154" spans="3:5" x14ac:dyDescent="0.35">
      <c r="C154" s="81">
        <v>3.0303030303030392</v>
      </c>
      <c r="D154" s="82">
        <v>0.33</v>
      </c>
      <c r="E154" s="3"/>
    </row>
    <row r="155" spans="3:5" x14ac:dyDescent="0.35">
      <c r="C155" s="81">
        <v>3.1250000000000098</v>
      </c>
      <c r="D155" s="82">
        <v>0.32</v>
      </c>
      <c r="E155" s="3"/>
    </row>
    <row r="156" spans="3:5" x14ac:dyDescent="0.35">
      <c r="C156" s="81">
        <v>3.2258064516129137</v>
      </c>
      <c r="D156" s="82">
        <v>0.31</v>
      </c>
      <c r="E156" s="3"/>
    </row>
    <row r="157" spans="3:5" x14ac:dyDescent="0.35">
      <c r="C157" s="81">
        <v>3.3333333333333446</v>
      </c>
      <c r="D157" s="82">
        <v>0.3</v>
      </c>
      <c r="E157" s="3"/>
    </row>
    <row r="158" spans="3:5" x14ac:dyDescent="0.35">
      <c r="C158" s="81">
        <v>3.4482758620689777</v>
      </c>
      <c r="D158" s="82">
        <v>0.28999999999999998</v>
      </c>
      <c r="E158" s="3"/>
    </row>
    <row r="159" spans="3:5" x14ac:dyDescent="0.35">
      <c r="C159" s="81">
        <v>3.5714285714285841</v>
      </c>
      <c r="D159" s="82">
        <v>0.28000000000000003</v>
      </c>
      <c r="E159" s="3"/>
    </row>
    <row r="160" spans="3:5" x14ac:dyDescent="0.35">
      <c r="C160" s="81">
        <v>3.703703703703717</v>
      </c>
      <c r="D160" s="82">
        <v>0.27</v>
      </c>
      <c r="E160" s="3"/>
    </row>
    <row r="161" spans="3:5" x14ac:dyDescent="0.35">
      <c r="C161" s="81">
        <v>3.8461538461538609</v>
      </c>
      <c r="D161" s="82">
        <v>0.26</v>
      </c>
      <c r="E161" s="3"/>
    </row>
    <row r="162" spans="3:5" x14ac:dyDescent="0.35">
      <c r="C162" s="81">
        <v>4.000000000000016</v>
      </c>
      <c r="D162" s="82">
        <v>0.25</v>
      </c>
      <c r="E162" s="3"/>
    </row>
    <row r="163" spans="3:5" x14ac:dyDescent="0.35">
      <c r="C163" s="81">
        <v>4.1666666666666838</v>
      </c>
      <c r="D163" s="82">
        <v>0.24</v>
      </c>
      <c r="E163" s="3"/>
    </row>
    <row r="164" spans="3:5" x14ac:dyDescent="0.35">
      <c r="C164" s="81">
        <v>4.3478260869565402</v>
      </c>
      <c r="D164" s="82">
        <v>0.23</v>
      </c>
      <c r="E164" s="3"/>
    </row>
    <row r="165" spans="3:5" x14ac:dyDescent="0.35">
      <c r="C165" s="81">
        <v>4.5454545454545663</v>
      </c>
      <c r="D165" s="82">
        <v>0.22</v>
      </c>
      <c r="E165" s="3"/>
    </row>
    <row r="166" spans="3:5" x14ac:dyDescent="0.35">
      <c r="C166" s="81">
        <v>4.761904761904785</v>
      </c>
      <c r="D166" s="82">
        <v>0.21</v>
      </c>
      <c r="E166" s="3"/>
    </row>
    <row r="167" spans="3:5" x14ac:dyDescent="0.35">
      <c r="C167" s="81">
        <v>5.0000000000000249</v>
      </c>
      <c r="D167" s="82">
        <v>0.2</v>
      </c>
      <c r="E167" s="3"/>
    </row>
    <row r="168" spans="3:5" x14ac:dyDescent="0.35">
      <c r="C168" s="81">
        <v>5.26315789473687</v>
      </c>
      <c r="D168" s="82">
        <v>0.19</v>
      </c>
      <c r="E168" s="3"/>
    </row>
    <row r="169" spans="3:5" x14ac:dyDescent="0.35">
      <c r="C169" s="81">
        <v>5.5555555555555864</v>
      </c>
      <c r="D169" s="82">
        <v>0.18</v>
      </c>
      <c r="E169" s="3"/>
    </row>
    <row r="170" spans="3:5" x14ac:dyDescent="0.35">
      <c r="C170" s="81">
        <v>5.8823529411765048</v>
      </c>
      <c r="D170" s="82">
        <v>0.17</v>
      </c>
      <c r="E170" s="3"/>
    </row>
    <row r="171" spans="3:5" x14ac:dyDescent="0.35">
      <c r="C171" s="81">
        <v>6.2500000000000391</v>
      </c>
      <c r="D171" s="82">
        <v>0.16</v>
      </c>
      <c r="E171" s="3"/>
    </row>
    <row r="172" spans="3:5" x14ac:dyDescent="0.35">
      <c r="C172" s="81">
        <v>6.6666666666667114</v>
      </c>
      <c r="D172" s="82">
        <v>0.15</v>
      </c>
      <c r="E172" s="3"/>
    </row>
    <row r="173" spans="3:5" x14ac:dyDescent="0.35">
      <c r="C173" s="81">
        <v>7.1428571428571948</v>
      </c>
      <c r="D173" s="82">
        <v>0.14000000000000001</v>
      </c>
      <c r="E173" s="3"/>
    </row>
    <row r="174" spans="3:5" x14ac:dyDescent="0.35">
      <c r="C174" s="81">
        <v>7.6923076923077511</v>
      </c>
      <c r="D174" s="82">
        <v>0.13</v>
      </c>
      <c r="E174" s="3"/>
    </row>
    <row r="175" spans="3:5" x14ac:dyDescent="0.35">
      <c r="C175" s="81">
        <v>8.3333333333334032</v>
      </c>
      <c r="D175" s="82">
        <v>0.12</v>
      </c>
      <c r="E175" s="3"/>
    </row>
    <row r="176" spans="3:5" x14ac:dyDescent="0.35">
      <c r="C176" s="81">
        <v>9.0909090909091734</v>
      </c>
      <c r="D176" s="82">
        <v>0.11</v>
      </c>
      <c r="E176" s="3"/>
    </row>
    <row r="177" spans="3:5" x14ac:dyDescent="0.35">
      <c r="C177" s="81">
        <v>10.000000000000099</v>
      </c>
      <c r="D177" s="82">
        <v>0.1</v>
      </c>
      <c r="E177" s="3"/>
    </row>
    <row r="178" spans="3:5" x14ac:dyDescent="0.35">
      <c r="C178" s="81">
        <v>11.111111111111235</v>
      </c>
      <c r="D178" s="82">
        <v>0.09</v>
      </c>
      <c r="E178" s="3"/>
    </row>
    <row r="179" spans="3:5" x14ac:dyDescent="0.35">
      <c r="C179" s="81">
        <v>12.500000000000156</v>
      </c>
      <c r="D179" s="82">
        <v>0.08</v>
      </c>
      <c r="E179" s="3"/>
    </row>
    <row r="180" spans="3:5" x14ac:dyDescent="0.35">
      <c r="C180" s="81">
        <v>14.285714285714491</v>
      </c>
      <c r="D180" s="82">
        <v>7.0000000000000007E-2</v>
      </c>
      <c r="E180" s="3"/>
    </row>
    <row r="181" spans="3:5" x14ac:dyDescent="0.35">
      <c r="C181" s="81">
        <v>16.666666666666917</v>
      </c>
      <c r="D181" s="82">
        <v>0.06</v>
      </c>
      <c r="E181" s="3"/>
    </row>
    <row r="182" spans="3:5" x14ac:dyDescent="0.35">
      <c r="C182" s="81">
        <v>20.000000000000401</v>
      </c>
      <c r="D182" s="82">
        <v>0.05</v>
      </c>
      <c r="E182" s="3"/>
    </row>
    <row r="183" spans="3:5" x14ac:dyDescent="0.35">
      <c r="C183" s="81">
        <v>25.000000000000625</v>
      </c>
      <c r="D183" s="82">
        <v>0.04</v>
      </c>
      <c r="E183" s="3"/>
    </row>
    <row r="184" spans="3:5" x14ac:dyDescent="0.35">
      <c r="C184" s="81">
        <v>33.333333333334444</v>
      </c>
      <c r="D184" s="82">
        <v>0.03</v>
      </c>
      <c r="E184" s="3"/>
    </row>
    <row r="185" spans="3:5" x14ac:dyDescent="0.35">
      <c r="C185" s="81">
        <v>50.000000000002494</v>
      </c>
      <c r="D185" s="82">
        <v>0.02</v>
      </c>
      <c r="E185" s="3"/>
    </row>
    <row r="186" spans="3:5" x14ac:dyDescent="0.35">
      <c r="C186" s="81">
        <v>100.0000000000099</v>
      </c>
      <c r="D186" s="82">
        <v>0.01</v>
      </c>
      <c r="E186" s="3"/>
    </row>
  </sheetData>
  <sheetProtection formatCells="0" formatColumns="0" formatRows="0" insertColumns="0" insertRows="0" insertHyperlinks="0" deleteColumns="0" deleteRows="0" selectLockedCells="1" sort="0" autoFilter="0" pivotTables="0"/>
  <mergeCells count="16">
    <mergeCell ref="C8:K8"/>
    <mergeCell ref="C9:K9"/>
    <mergeCell ref="C10:K10"/>
    <mergeCell ref="C11:K11"/>
    <mergeCell ref="B72:B73"/>
    <mergeCell ref="B12:C12"/>
    <mergeCell ref="C13:K13"/>
    <mergeCell ref="B14:C14"/>
    <mergeCell ref="B15:C15"/>
    <mergeCell ref="B17:K17"/>
    <mergeCell ref="D19:K19"/>
    <mergeCell ref="B2:K2"/>
    <mergeCell ref="C3:D3"/>
    <mergeCell ref="B4:C4"/>
    <mergeCell ref="B5:K5"/>
    <mergeCell ref="C7:K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BFFFE-74DE-499A-B9B3-5A062F9E6940}">
  <sheetPr>
    <tabColor rgb="FF96330F"/>
    <pageSetUpPr fitToPage="1"/>
  </sheetPr>
  <dimension ref="A1:K30"/>
  <sheetViews>
    <sheetView showGridLines="0" topLeftCell="A10" zoomScaleNormal="100" workbookViewId="0">
      <selection activeCell="F23" sqref="F23"/>
    </sheetView>
  </sheetViews>
  <sheetFormatPr defaultColWidth="9.1796875" defaultRowHeight="10.5" x14ac:dyDescent="0.25"/>
  <cols>
    <col min="1" max="1" width="3.1796875" style="18" bestFit="1" customWidth="1"/>
    <col min="2" max="2" width="37.1796875" style="17" customWidth="1"/>
    <col min="3" max="3" width="36.453125" style="17" customWidth="1"/>
    <col min="4" max="5" width="23.1796875" style="17" customWidth="1"/>
    <col min="6" max="6" width="22.26953125" style="17" customWidth="1"/>
    <col min="7" max="7" width="7.1796875" style="16" customWidth="1"/>
    <col min="8" max="8" width="23.81640625" style="15" customWidth="1"/>
    <col min="9" max="9" width="5.26953125" style="14" customWidth="1"/>
    <col min="10" max="10" width="5.453125" style="12" customWidth="1"/>
    <col min="11" max="11" width="40.453125" style="13" customWidth="1"/>
    <col min="12" max="12" width="8.54296875" style="12" customWidth="1"/>
    <col min="13" max="16384" width="9.1796875" style="12"/>
  </cols>
  <sheetData>
    <row r="1" spans="1:11" ht="14.5" customHeight="1" x14ac:dyDescent="0.35">
      <c r="B1" s="47"/>
      <c r="C1" s="47"/>
      <c r="D1" s="47"/>
      <c r="E1" s="47"/>
      <c r="F1" s="47"/>
      <c r="G1" s="47"/>
      <c r="H1" s="47"/>
      <c r="I1" s="47"/>
      <c r="J1" s="47"/>
      <c r="K1" s="47"/>
    </row>
    <row r="2" spans="1:11" ht="15.65" customHeight="1" x14ac:dyDescent="0.35">
      <c r="B2" s="10" t="s">
        <v>45</v>
      </c>
      <c r="C2" s="49" t="s">
        <v>46</v>
      </c>
      <c r="D2" s="47"/>
      <c r="E2" s="124" t="s">
        <v>47</v>
      </c>
      <c r="F2" s="124"/>
      <c r="G2" s="124"/>
      <c r="H2" s="47"/>
      <c r="I2" s="47"/>
      <c r="J2" s="47"/>
      <c r="K2" s="47"/>
    </row>
    <row r="3" spans="1:11" ht="15.65" customHeight="1" x14ac:dyDescent="0.35">
      <c r="B3" s="10" t="s">
        <v>48</v>
      </c>
      <c r="C3" s="49" t="s">
        <v>46</v>
      </c>
      <c r="D3" s="47"/>
      <c r="E3" s="124"/>
      <c r="F3" s="124"/>
      <c r="G3" s="124"/>
      <c r="H3" s="47"/>
      <c r="I3" s="47"/>
      <c r="J3" s="47"/>
      <c r="K3" s="47"/>
    </row>
    <row r="4" spans="1:11" ht="14.5" customHeight="1" x14ac:dyDescent="0.35">
      <c r="B4" s="10" t="s">
        <v>49</v>
      </c>
      <c r="C4" s="48" t="s">
        <v>50</v>
      </c>
      <c r="D4" s="47"/>
      <c r="E4" s="47"/>
      <c r="F4" s="47"/>
      <c r="G4" s="47"/>
      <c r="H4" s="47"/>
      <c r="I4" s="47"/>
      <c r="J4" s="47"/>
      <c r="K4" s="47"/>
    </row>
    <row r="5" spans="1:11" ht="14.5" customHeight="1" x14ac:dyDescent="0.35">
      <c r="B5" s="10" t="s">
        <v>51</v>
      </c>
      <c r="C5" s="48" t="s">
        <v>50</v>
      </c>
      <c r="D5" s="47"/>
      <c r="E5" s="47"/>
      <c r="F5" s="47"/>
      <c r="G5" s="47"/>
      <c r="H5" s="47"/>
      <c r="I5" s="47"/>
      <c r="J5" s="47"/>
      <c r="K5" s="47"/>
    </row>
    <row r="6" spans="1:11" ht="14.5" customHeight="1" x14ac:dyDescent="0.35">
      <c r="B6" s="10" t="s">
        <v>52</v>
      </c>
      <c r="C6" s="48" t="s">
        <v>50</v>
      </c>
      <c r="D6" s="47"/>
      <c r="E6" s="47"/>
      <c r="F6" s="47"/>
      <c r="G6" s="47"/>
      <c r="H6" s="47"/>
      <c r="I6" s="47"/>
      <c r="J6" s="47"/>
      <c r="K6" s="47"/>
    </row>
    <row r="7" spans="1:11" ht="32.5" customHeight="1" x14ac:dyDescent="0.35">
      <c r="B7" s="10" t="s">
        <v>53</v>
      </c>
      <c r="C7" s="48"/>
      <c r="D7" s="47"/>
      <c r="E7" s="47"/>
      <c r="F7" s="47"/>
      <c r="G7" s="47"/>
      <c r="H7" s="47"/>
      <c r="I7" s="47"/>
      <c r="J7" s="47"/>
      <c r="K7" s="47"/>
    </row>
    <row r="8" spans="1:11" ht="12" customHeight="1" thickBot="1" x14ac:dyDescent="0.3"/>
    <row r="9" spans="1:11" s="13" customFormat="1" ht="44.5" customHeight="1" thickBot="1" x14ac:dyDescent="0.3">
      <c r="A9" s="125" t="s">
        <v>54</v>
      </c>
      <c r="B9" s="126"/>
      <c r="C9" s="46" t="s">
        <v>4</v>
      </c>
      <c r="D9" s="45" t="s">
        <v>55</v>
      </c>
      <c r="E9" s="44" t="s">
        <v>6</v>
      </c>
      <c r="F9" s="43" t="s">
        <v>56</v>
      </c>
      <c r="G9" s="42" t="s">
        <v>57</v>
      </c>
      <c r="H9" s="127" t="s">
        <v>13</v>
      </c>
      <c r="I9" s="128"/>
      <c r="J9" s="129"/>
      <c r="K9" s="41" t="s">
        <v>14</v>
      </c>
    </row>
    <row r="10" spans="1:11" s="13" customFormat="1" ht="42" customHeight="1" x14ac:dyDescent="0.25">
      <c r="A10" s="40">
        <v>1</v>
      </c>
      <c r="B10" s="39" t="s">
        <v>185</v>
      </c>
      <c r="C10" s="38" t="s">
        <v>185</v>
      </c>
      <c r="D10" s="37"/>
      <c r="E10" s="36"/>
      <c r="F10" s="35"/>
      <c r="G10" s="34"/>
      <c r="H10" s="130"/>
      <c r="I10" s="131"/>
      <c r="J10" s="132"/>
      <c r="K10" s="33"/>
    </row>
    <row r="11" spans="1:11" s="13" customFormat="1" ht="42.65" customHeight="1" thickBot="1" x14ac:dyDescent="0.3">
      <c r="A11" s="32">
        <v>2</v>
      </c>
      <c r="B11" s="30"/>
      <c r="C11" s="29"/>
      <c r="D11" s="31"/>
      <c r="E11" s="30"/>
      <c r="F11" s="29"/>
      <c r="G11" s="78"/>
      <c r="H11" s="133"/>
      <c r="I11" s="133"/>
      <c r="J11" s="133"/>
      <c r="K11" s="28"/>
    </row>
    <row r="12" spans="1:11" x14ac:dyDescent="0.25">
      <c r="G12" s="79"/>
    </row>
    <row r="13" spans="1:11" ht="10.15" customHeight="1" x14ac:dyDescent="0.4">
      <c r="B13" s="27"/>
      <c r="C13" s="93"/>
      <c r="D13" s="93"/>
      <c r="E13" s="93"/>
      <c r="F13" s="93"/>
    </row>
    <row r="14" spans="1:11" ht="10.9" customHeight="1" thickBot="1" x14ac:dyDescent="0.45">
      <c r="B14" s="27"/>
      <c r="C14" s="94"/>
      <c r="D14" s="94"/>
      <c r="E14" s="94"/>
      <c r="F14" s="94"/>
    </row>
    <row r="15" spans="1:11" ht="16" thickBot="1" x14ac:dyDescent="0.3">
      <c r="C15" s="121" t="s">
        <v>58</v>
      </c>
      <c r="D15" s="122"/>
      <c r="E15" s="122"/>
      <c r="F15" s="123"/>
    </row>
    <row r="16" spans="1:11" ht="16" thickBot="1" x14ac:dyDescent="0.3">
      <c r="C16" s="26" t="s">
        <v>59</v>
      </c>
      <c r="D16" s="25" t="s">
        <v>60</v>
      </c>
      <c r="E16" s="24" t="s">
        <v>61</v>
      </c>
      <c r="F16" s="24" t="s">
        <v>62</v>
      </c>
    </row>
    <row r="17" spans="3:6" ht="15.5" x14ac:dyDescent="0.25">
      <c r="C17" s="23" t="s">
        <v>25</v>
      </c>
      <c r="D17" s="22">
        <v>0.7</v>
      </c>
      <c r="E17" s="134"/>
      <c r="F17" s="21">
        <f>Functional!L76</f>
        <v>0</v>
      </c>
    </row>
    <row r="18" spans="3:6" ht="16" thickBot="1" x14ac:dyDescent="0.3">
      <c r="C18" s="104" t="s">
        <v>24</v>
      </c>
      <c r="D18" s="99">
        <v>0.3</v>
      </c>
      <c r="E18" s="135"/>
      <c r="F18" s="100">
        <f>'Key Requirements'!L66</f>
        <v>0</v>
      </c>
    </row>
    <row r="19" spans="3:6" ht="16" thickBot="1" x14ac:dyDescent="0.3">
      <c r="C19" s="105" t="s">
        <v>63</v>
      </c>
      <c r="D19" s="103">
        <f>SUM(D17:D18)</f>
        <v>1</v>
      </c>
      <c r="E19" s="110">
        <v>0.9</v>
      </c>
      <c r="F19" s="101">
        <f>SUM(F17:F18)</f>
        <v>0</v>
      </c>
    </row>
    <row r="20" spans="3:6" ht="11" thickBot="1" x14ac:dyDescent="0.3">
      <c r="C20" s="20"/>
      <c r="F20" s="19"/>
    </row>
    <row r="21" spans="3:6" ht="16" thickBot="1" x14ac:dyDescent="0.3">
      <c r="C21" s="121" t="s">
        <v>64</v>
      </c>
      <c r="D21" s="122"/>
      <c r="E21" s="122"/>
      <c r="F21" s="123"/>
    </row>
    <row r="22" spans="3:6" ht="16" thickBot="1" x14ac:dyDescent="0.3">
      <c r="C22" s="26" t="s">
        <v>26</v>
      </c>
      <c r="D22" s="25" t="s">
        <v>60</v>
      </c>
      <c r="E22" s="24" t="s">
        <v>61</v>
      </c>
      <c r="F22" s="24" t="s">
        <v>62</v>
      </c>
    </row>
    <row r="23" spans="3:6" ht="16" thickBot="1" x14ac:dyDescent="0.4">
      <c r="C23" s="106" t="s">
        <v>26</v>
      </c>
      <c r="D23" s="103">
        <v>1</v>
      </c>
      <c r="E23" s="109">
        <v>0.9</v>
      </c>
      <c r="F23" s="102">
        <f>Demo!H76</f>
        <v>0</v>
      </c>
    </row>
    <row r="30" spans="3:6" x14ac:dyDescent="0.25">
      <c r="D30" s="108"/>
      <c r="E30" s="97"/>
    </row>
  </sheetData>
  <mergeCells count="8">
    <mergeCell ref="C21:F21"/>
    <mergeCell ref="C15:F15"/>
    <mergeCell ref="E2:G3"/>
    <mergeCell ref="A9:B9"/>
    <mergeCell ref="H9:J9"/>
    <mergeCell ref="H10:J10"/>
    <mergeCell ref="H11:J11"/>
    <mergeCell ref="E17:E18"/>
  </mergeCells>
  <conditionalFormatting sqref="F19">
    <cfRule type="cellIs" dxfId="8" priority="1" operator="greaterThan">
      <formula>0.89</formula>
    </cfRule>
    <cfRule type="cellIs" dxfId="7" priority="2" operator="lessThan">
      <formula>0.9</formula>
    </cfRule>
    <cfRule type="expression" dxfId="6" priority="13">
      <formula>$F$19&lt;$E$17</formula>
    </cfRule>
    <cfRule type="expression" dxfId="5" priority="14">
      <formula>$F$19&gt;$E$17</formula>
    </cfRule>
    <cfRule type="expression" dxfId="4" priority="15">
      <formula>$F$19=$E$17</formula>
    </cfRule>
  </conditionalFormatting>
  <conditionalFormatting sqref="F23">
    <cfRule type="cellIs" dxfId="3" priority="3" operator="greaterThan">
      <formula>0.89</formula>
    </cfRule>
    <cfRule type="cellIs" dxfId="2" priority="4" operator="lessThan">
      <formula>0.9</formula>
    </cfRule>
    <cfRule type="cellIs" dxfId="1" priority="5" operator="lessThan">
      <formula>0</formula>
    </cfRule>
    <cfRule type="cellIs" dxfId="0" priority="6" operator="lessThan">
      <formula>0.9</formula>
    </cfRule>
  </conditionalFormatting>
  <pageMargins left="0.25" right="0.25" top="0.75" bottom="0.75" header="0.3" footer="0.3"/>
  <pageSetup paperSize="9" scale="5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7D93F6B-C37D-4881-9191-445CDA34B2CD}">
          <x14:formula1>
            <xm:f>'Response Guidelines'!$C$68:$C$69</xm:f>
          </x14:formula1>
          <xm:sqref>G10:G11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ED472-0F3A-475A-BCA7-40A0C358344D}">
  <sheetPr>
    <tabColor rgb="FF002060"/>
    <pageSetUpPr fitToPage="1"/>
  </sheetPr>
  <dimension ref="A1:N76"/>
  <sheetViews>
    <sheetView topLeftCell="D65" zoomScaleNormal="100" workbookViewId="0">
      <selection activeCell="K81" sqref="K81"/>
    </sheetView>
  </sheetViews>
  <sheetFormatPr defaultColWidth="9.1796875" defaultRowHeight="10.5" x14ac:dyDescent="0.25"/>
  <cols>
    <col min="1" max="1" width="3.1796875" style="18" bestFit="1" customWidth="1"/>
    <col min="2" max="2" width="37.1796875" style="17" customWidth="1"/>
    <col min="3" max="3" width="37.7265625" style="17" customWidth="1"/>
    <col min="4" max="5" width="23.1796875" style="17" customWidth="1"/>
    <col min="6" max="6" width="25.1796875" style="17" customWidth="1"/>
    <col min="7" max="7" width="11.26953125" style="17" customWidth="1"/>
    <col min="8" max="8" width="7.54296875" style="17" customWidth="1"/>
    <col min="9" max="9" width="7.1796875" style="16" customWidth="1"/>
    <col min="10" max="10" width="23.81640625" style="15" customWidth="1"/>
    <col min="11" max="11" width="5.26953125" style="14" customWidth="1"/>
    <col min="12" max="12" width="5.453125" style="12" customWidth="1"/>
    <col min="13" max="13" width="40.453125" style="13" customWidth="1"/>
    <col min="14" max="14" width="8.54296875" style="12" customWidth="1"/>
    <col min="15" max="16384" width="9.1796875" style="12"/>
  </cols>
  <sheetData>
    <row r="1" spans="1:13" x14ac:dyDescent="0.25">
      <c r="B1" s="77"/>
      <c r="C1" s="77"/>
      <c r="D1" s="77"/>
      <c r="E1" s="77"/>
      <c r="F1" s="77"/>
      <c r="G1" s="77"/>
      <c r="H1" s="77"/>
    </row>
    <row r="2" spans="1:13" ht="16.149999999999999" customHeight="1" x14ac:dyDescent="0.35">
      <c r="B2" s="10" t="s">
        <v>45</v>
      </c>
      <c r="C2" s="11" t="str">
        <f>'Scoring Summary'!C2</f>
        <v>&lt;insert before tender publication&gt;</v>
      </c>
      <c r="D2" s="47"/>
      <c r="E2" s="124" t="s">
        <v>65</v>
      </c>
      <c r="F2" s="124"/>
      <c r="G2" s="124"/>
      <c r="H2" s="47"/>
      <c r="I2" s="47"/>
      <c r="J2" s="47"/>
      <c r="K2" s="47"/>
      <c r="L2" s="47"/>
      <c r="M2" s="47"/>
    </row>
    <row r="3" spans="1:13" ht="16.149999999999999" customHeight="1" x14ac:dyDescent="0.35">
      <c r="B3" s="10" t="s">
        <v>48</v>
      </c>
      <c r="C3" s="11" t="str">
        <f>'Scoring Summary'!C3</f>
        <v>&lt;insert before tender publication&gt;</v>
      </c>
      <c r="D3" s="47"/>
      <c r="E3" s="124"/>
      <c r="F3" s="124"/>
      <c r="G3" s="124"/>
      <c r="H3" s="47"/>
      <c r="I3" s="47"/>
      <c r="J3" s="47"/>
      <c r="K3" s="47"/>
      <c r="L3" s="47"/>
      <c r="M3" s="47"/>
    </row>
    <row r="4" spans="1:13" ht="14.5" customHeight="1" x14ac:dyDescent="0.35">
      <c r="B4" s="10" t="s">
        <v>66</v>
      </c>
      <c r="C4" s="11" t="str">
        <f>'Scoring Summary'!C4</f>
        <v>&lt;Evaluator to complete&gt;</v>
      </c>
      <c r="D4" s="47"/>
      <c r="E4" s="76"/>
      <c r="F4" s="76"/>
      <c r="G4" s="76"/>
      <c r="H4" s="47"/>
      <c r="I4" s="47"/>
      <c r="J4" s="47"/>
      <c r="K4" s="47"/>
      <c r="L4" s="47"/>
      <c r="M4" s="47"/>
    </row>
    <row r="5" spans="1:13" ht="14.5" customHeight="1" x14ac:dyDescent="0.35">
      <c r="B5" s="10" t="s">
        <v>51</v>
      </c>
      <c r="C5" s="11" t="str">
        <f>'Scoring Summary'!C5</f>
        <v>&lt;Evaluator to complete&gt;</v>
      </c>
      <c r="D5" s="47"/>
      <c r="E5" s="47"/>
      <c r="F5" s="47"/>
      <c r="G5" s="47"/>
      <c r="H5" s="47"/>
      <c r="I5" s="47"/>
      <c r="J5" s="47"/>
      <c r="K5" s="47"/>
      <c r="L5" s="47"/>
      <c r="M5" s="47"/>
    </row>
    <row r="6" spans="1:13" ht="14.5" customHeight="1" x14ac:dyDescent="0.35">
      <c r="B6" s="10" t="s">
        <v>52</v>
      </c>
      <c r="C6" s="11" t="str">
        <f>'Scoring Summary'!C6</f>
        <v>&lt;Evaluator to complete&gt;</v>
      </c>
      <c r="D6" s="47"/>
      <c r="E6" s="47"/>
      <c r="F6" s="47"/>
      <c r="G6" s="47"/>
      <c r="H6" s="47"/>
      <c r="I6" s="47"/>
      <c r="J6" s="47"/>
      <c r="K6" s="47"/>
      <c r="L6" s="47"/>
      <c r="M6" s="47"/>
    </row>
    <row r="7" spans="1:13" ht="27.65" customHeight="1" x14ac:dyDescent="0.35">
      <c r="B7" s="10" t="s">
        <v>53</v>
      </c>
      <c r="C7" s="11"/>
      <c r="D7" s="47"/>
      <c r="E7" s="47"/>
      <c r="F7" s="47"/>
      <c r="G7" s="47"/>
      <c r="H7" s="47"/>
      <c r="I7" s="47"/>
      <c r="J7" s="47"/>
      <c r="K7" s="47"/>
      <c r="L7" s="47"/>
      <c r="M7" s="47"/>
    </row>
    <row r="8" spans="1:13" ht="12" customHeight="1" x14ac:dyDescent="0.25"/>
    <row r="10" spans="1:13" x14ac:dyDescent="0.25">
      <c r="B10" s="27"/>
      <c r="C10" s="27"/>
      <c r="D10" s="27"/>
      <c r="E10" s="27"/>
      <c r="F10" s="27"/>
      <c r="G10" s="27"/>
      <c r="H10" s="27"/>
    </row>
    <row r="12" spans="1:13" x14ac:dyDescent="0.25">
      <c r="B12" s="27"/>
      <c r="C12" s="27"/>
      <c r="D12" s="27"/>
      <c r="E12" s="27"/>
      <c r="F12" s="27"/>
      <c r="G12" s="27"/>
      <c r="H12" s="27"/>
    </row>
    <row r="13" spans="1:13" ht="11" thickBot="1" x14ac:dyDescent="0.3">
      <c r="B13" s="27"/>
      <c r="C13" s="27"/>
      <c r="D13" s="27"/>
      <c r="E13" s="27"/>
      <c r="F13" s="27"/>
      <c r="G13" s="27"/>
      <c r="H13" s="27"/>
    </row>
    <row r="14" spans="1:13" ht="14.5" customHeight="1" x14ac:dyDescent="0.2">
      <c r="A14" s="203" t="s">
        <v>0</v>
      </c>
      <c r="B14" s="205" t="s">
        <v>1</v>
      </c>
      <c r="C14" s="206"/>
      <c r="D14" s="207" t="s">
        <v>2</v>
      </c>
      <c r="E14" s="208"/>
      <c r="F14" s="209"/>
      <c r="G14" s="75"/>
      <c r="H14" s="75"/>
      <c r="I14" s="74" t="s">
        <v>3</v>
      </c>
      <c r="J14" s="73"/>
      <c r="K14" s="73"/>
      <c r="L14" s="73"/>
      <c r="M14" s="72"/>
    </row>
    <row r="15" spans="1:13" s="50" customFormat="1" ht="58.15" customHeight="1" thickBot="1" x14ac:dyDescent="0.4">
      <c r="A15" s="204"/>
      <c r="B15" s="71" t="s">
        <v>67</v>
      </c>
      <c r="C15" s="70" t="s">
        <v>4</v>
      </c>
      <c r="D15" s="69" t="s">
        <v>5</v>
      </c>
      <c r="E15" s="68" t="s">
        <v>6</v>
      </c>
      <c r="F15" s="67" t="s">
        <v>7</v>
      </c>
      <c r="G15" s="66" t="s">
        <v>8</v>
      </c>
      <c r="H15" s="65" t="s">
        <v>9</v>
      </c>
      <c r="I15" s="64" t="s">
        <v>10</v>
      </c>
      <c r="J15" s="63" t="s">
        <v>11</v>
      </c>
      <c r="K15" s="62" t="s">
        <v>12</v>
      </c>
      <c r="L15" s="61" t="s">
        <v>13</v>
      </c>
      <c r="M15" s="60" t="s">
        <v>14</v>
      </c>
    </row>
    <row r="16" spans="1:13" s="59" customFormat="1" ht="15" customHeight="1" x14ac:dyDescent="0.35">
      <c r="A16" s="210">
        <v>1</v>
      </c>
      <c r="B16" s="212" t="s">
        <v>68</v>
      </c>
      <c r="C16" s="213" t="s">
        <v>77</v>
      </c>
      <c r="D16" s="179"/>
      <c r="E16" s="214"/>
      <c r="F16" s="186"/>
      <c r="G16" s="201" t="s">
        <v>16</v>
      </c>
      <c r="H16" s="143">
        <f>IF(G16='Response Guidelines'!$D$76,'Response Guidelines'!$C$76, IF(G16='Response Guidelines'!$D$77,'Response Guidelines'!$C$77,IF(G16='Response Guidelines'!$D$78,'Response Guidelines'!$C$78,IF(G16='Response Guidelines'!$D$79,'Response Guidelines'!$C$79,IF(G16='Response Guidelines'!$D$80,'Response Guidelines'!$C$80,IF(G16='Response Guidelines'!$D$81,'Response Guidelines'!$C$81,IF(G16='Response Guidelines'!$D$82,'Response Guidelines'!$C$82,"No Rating")))))))</f>
        <v>6</v>
      </c>
      <c r="I16" s="156">
        <f>(H16/$H$76)/_xlfn.XLOOKUP('Scoring Summary'!$D$17,'Response Guidelines'!$D$87:$D$186,'Response Guidelines'!$C$87:$C$186,"",0,1)</f>
        <v>8.0769230769230774E-2</v>
      </c>
      <c r="J16" s="144" t="s">
        <v>92</v>
      </c>
      <c r="K16" s="147">
        <f>I16</f>
        <v>8.0769230769230774E-2</v>
      </c>
      <c r="L16" s="156"/>
      <c r="M16" s="200"/>
    </row>
    <row r="17" spans="1:13" s="59" customFormat="1" ht="15" customHeight="1" x14ac:dyDescent="0.35">
      <c r="A17" s="210"/>
      <c r="B17" s="177"/>
      <c r="C17" s="178"/>
      <c r="D17" s="180"/>
      <c r="E17" s="183"/>
      <c r="F17" s="186"/>
      <c r="G17" s="202"/>
      <c r="H17" s="139"/>
      <c r="I17" s="157"/>
      <c r="J17" s="145"/>
      <c r="K17" s="148"/>
      <c r="L17" s="157"/>
      <c r="M17" s="178"/>
    </row>
    <row r="18" spans="1:13" s="59" customFormat="1" ht="15" customHeight="1" x14ac:dyDescent="0.35">
      <c r="A18" s="210"/>
      <c r="B18" s="177"/>
      <c r="C18" s="178"/>
      <c r="D18" s="180"/>
      <c r="E18" s="183"/>
      <c r="F18" s="186"/>
      <c r="G18" s="202"/>
      <c r="H18" s="139"/>
      <c r="I18" s="157"/>
      <c r="J18" s="146"/>
      <c r="K18" s="149"/>
      <c r="L18" s="157"/>
      <c r="M18" s="178"/>
    </row>
    <row r="19" spans="1:13" s="59" customFormat="1" ht="15" customHeight="1" x14ac:dyDescent="0.35">
      <c r="A19" s="210"/>
      <c r="B19" s="177"/>
      <c r="C19" s="178"/>
      <c r="D19" s="180"/>
      <c r="E19" s="183"/>
      <c r="F19" s="186"/>
      <c r="G19" s="202"/>
      <c r="H19" s="139"/>
      <c r="I19" s="157"/>
      <c r="J19" s="150" t="s">
        <v>100</v>
      </c>
      <c r="K19" s="151">
        <v>0</v>
      </c>
      <c r="L19" s="157"/>
      <c r="M19" s="178"/>
    </row>
    <row r="20" spans="1:13" s="59" customFormat="1" ht="38.5" customHeight="1" x14ac:dyDescent="0.35">
      <c r="A20" s="211"/>
      <c r="B20" s="177"/>
      <c r="C20" s="178"/>
      <c r="D20" s="181"/>
      <c r="E20" s="184"/>
      <c r="F20" s="187"/>
      <c r="G20" s="202"/>
      <c r="H20" s="139"/>
      <c r="I20" s="157"/>
      <c r="J20" s="146"/>
      <c r="K20" s="149"/>
      <c r="L20" s="157"/>
      <c r="M20" s="178"/>
    </row>
    <row r="21" spans="1:13" s="50" customFormat="1" ht="10" x14ac:dyDescent="0.35">
      <c r="A21" s="160">
        <v>2</v>
      </c>
      <c r="B21" s="215" t="s">
        <v>69</v>
      </c>
      <c r="C21" s="178" t="s">
        <v>78</v>
      </c>
      <c r="D21" s="179"/>
      <c r="E21" s="182"/>
      <c r="F21" s="185"/>
      <c r="G21" s="136" t="s">
        <v>16</v>
      </c>
      <c r="H21" s="154">
        <f>IF(G21='Response Guidelines'!$D$76,'Response Guidelines'!$C$76, IF(G21='Response Guidelines'!$D$77,'Response Guidelines'!$C$77,IF(G21='Response Guidelines'!$D$78,'Response Guidelines'!$C$78,IF(G21='Response Guidelines'!$D$79,'Response Guidelines'!$C$79,IF(G21='Response Guidelines'!$D$80,'Response Guidelines'!$C$80,IF(G21='Response Guidelines'!$D$81,'Response Guidelines'!$C$81,IF(G21='Response Guidelines'!$D$82,'Response Guidelines'!$C$82,"No Rating")))))))</f>
        <v>6</v>
      </c>
      <c r="I21" s="156">
        <f>(H21/$H$76)/_xlfn.XLOOKUP('Scoring Summary'!$D$17,'Response Guidelines'!$D$87:$D$186,'Response Guidelines'!$C$87:$C$186,"",0,1)</f>
        <v>8.0769230769230774E-2</v>
      </c>
      <c r="J21" s="150" t="s">
        <v>93</v>
      </c>
      <c r="K21" s="151">
        <f>I21</f>
        <v>8.0769230769230774E-2</v>
      </c>
      <c r="L21" s="157"/>
      <c r="M21" s="178"/>
    </row>
    <row r="22" spans="1:13" s="50" customFormat="1" ht="10" x14ac:dyDescent="0.35">
      <c r="A22" s="160"/>
      <c r="B22" s="177"/>
      <c r="C22" s="178"/>
      <c r="D22" s="180"/>
      <c r="E22" s="183"/>
      <c r="F22" s="186"/>
      <c r="G22" s="137"/>
      <c r="H22" s="139"/>
      <c r="I22" s="157"/>
      <c r="J22" s="145"/>
      <c r="K22" s="148"/>
      <c r="L22" s="157"/>
      <c r="M22" s="178"/>
    </row>
    <row r="23" spans="1:13" s="50" customFormat="1" ht="24.5" customHeight="1" x14ac:dyDescent="0.35">
      <c r="A23" s="160"/>
      <c r="B23" s="177"/>
      <c r="C23" s="178"/>
      <c r="D23" s="180"/>
      <c r="E23" s="183"/>
      <c r="F23" s="186"/>
      <c r="G23" s="137"/>
      <c r="H23" s="139"/>
      <c r="I23" s="157"/>
      <c r="J23" s="146"/>
      <c r="K23" s="149"/>
      <c r="L23" s="157"/>
      <c r="M23" s="178"/>
    </row>
    <row r="24" spans="1:13" s="50" customFormat="1" ht="10" x14ac:dyDescent="0.35">
      <c r="A24" s="160"/>
      <c r="B24" s="177"/>
      <c r="C24" s="178"/>
      <c r="D24" s="180"/>
      <c r="E24" s="183"/>
      <c r="F24" s="186"/>
      <c r="G24" s="137"/>
      <c r="H24" s="139"/>
      <c r="I24" s="157"/>
      <c r="J24" s="152" t="s">
        <v>94</v>
      </c>
      <c r="K24" s="151">
        <v>0</v>
      </c>
      <c r="L24" s="157"/>
      <c r="M24" s="178"/>
    </row>
    <row r="25" spans="1:13" s="50" customFormat="1" ht="34" customHeight="1" x14ac:dyDescent="0.35">
      <c r="A25" s="160"/>
      <c r="B25" s="177"/>
      <c r="C25" s="178"/>
      <c r="D25" s="181"/>
      <c r="E25" s="184"/>
      <c r="F25" s="187"/>
      <c r="G25" s="153"/>
      <c r="H25" s="139"/>
      <c r="I25" s="157"/>
      <c r="J25" s="146"/>
      <c r="K25" s="149"/>
      <c r="L25" s="157"/>
      <c r="M25" s="178"/>
    </row>
    <row r="26" spans="1:13" s="50" customFormat="1" ht="10" x14ac:dyDescent="0.35">
      <c r="A26" s="160">
        <v>3</v>
      </c>
      <c r="B26" s="215" t="s">
        <v>70</v>
      </c>
      <c r="C26" s="188" t="s">
        <v>79</v>
      </c>
      <c r="D26" s="179"/>
      <c r="E26" s="150"/>
      <c r="F26" s="172"/>
      <c r="G26" s="136" t="s">
        <v>16</v>
      </c>
      <c r="H26" s="154">
        <f>IF(G26='Response Guidelines'!$D$76,'Response Guidelines'!$C$76, IF(G26='Response Guidelines'!$D$77,'Response Guidelines'!$C$77,IF(G26='Response Guidelines'!$D$78,'Response Guidelines'!$C$78,IF(G26='Response Guidelines'!$D$79,'Response Guidelines'!$C$79,IF(G26='Response Guidelines'!$D$80,'Response Guidelines'!$C$80,IF(G26='Response Guidelines'!$D$81,'Response Guidelines'!$C$81,IF(G26='Response Guidelines'!$D$82,'Response Guidelines'!$C$82,"No Rating")))))))</f>
        <v>6</v>
      </c>
      <c r="I26" s="156">
        <f>(H26/$H$76)/_xlfn.XLOOKUP('Scoring Summary'!$D$17,'Response Guidelines'!$D$87:$D$186,'Response Guidelines'!$C$87:$C$186,"",0,1)</f>
        <v>8.0769230769230774E-2</v>
      </c>
      <c r="J26" s="150" t="s">
        <v>95</v>
      </c>
      <c r="K26" s="151">
        <f>I26</f>
        <v>8.0769230769230774E-2</v>
      </c>
      <c r="L26" s="157"/>
      <c r="M26" s="188"/>
    </row>
    <row r="27" spans="1:13" s="50" customFormat="1" ht="12.75" customHeight="1" x14ac:dyDescent="0.35">
      <c r="A27" s="160"/>
      <c r="B27" s="162"/>
      <c r="C27" s="188"/>
      <c r="D27" s="180"/>
      <c r="E27" s="170"/>
      <c r="F27" s="141"/>
      <c r="G27" s="137"/>
      <c r="H27" s="139"/>
      <c r="I27" s="157"/>
      <c r="J27" s="145"/>
      <c r="K27" s="148"/>
      <c r="L27" s="157"/>
      <c r="M27" s="188"/>
    </row>
    <row r="28" spans="1:13" s="50" customFormat="1" ht="12.75" customHeight="1" x14ac:dyDescent="0.35">
      <c r="A28" s="196"/>
      <c r="B28" s="197"/>
      <c r="C28" s="189"/>
      <c r="D28" s="180"/>
      <c r="E28" s="170"/>
      <c r="F28" s="141"/>
      <c r="G28" s="137"/>
      <c r="H28" s="139"/>
      <c r="I28" s="157"/>
      <c r="J28" s="146"/>
      <c r="K28" s="149"/>
      <c r="L28" s="151"/>
      <c r="M28" s="189"/>
    </row>
    <row r="29" spans="1:13" s="50" customFormat="1" ht="12.75" customHeight="1" x14ac:dyDescent="0.35">
      <c r="A29" s="196"/>
      <c r="B29" s="197"/>
      <c r="C29" s="189"/>
      <c r="D29" s="180"/>
      <c r="E29" s="170"/>
      <c r="F29" s="141"/>
      <c r="G29" s="137"/>
      <c r="H29" s="139"/>
      <c r="I29" s="157"/>
      <c r="J29" s="150" t="s">
        <v>96</v>
      </c>
      <c r="K29" s="151">
        <v>0</v>
      </c>
      <c r="L29" s="151"/>
      <c r="M29" s="189"/>
    </row>
    <row r="30" spans="1:13" s="50" customFormat="1" ht="38" customHeight="1" x14ac:dyDescent="0.35">
      <c r="A30" s="196"/>
      <c r="B30" s="162"/>
      <c r="C30" s="188"/>
      <c r="D30" s="181"/>
      <c r="E30" s="199"/>
      <c r="F30" s="142"/>
      <c r="G30" s="153"/>
      <c r="H30" s="155"/>
      <c r="I30" s="157"/>
      <c r="J30" s="146"/>
      <c r="K30" s="149"/>
      <c r="L30" s="157"/>
      <c r="M30" s="188"/>
    </row>
    <row r="31" spans="1:13" s="50" customFormat="1" ht="18.649999999999999" customHeight="1" x14ac:dyDescent="0.35">
      <c r="A31" s="190">
        <v>4</v>
      </c>
      <c r="B31" s="193" t="s">
        <v>71</v>
      </c>
      <c r="C31" s="194" t="s">
        <v>80</v>
      </c>
      <c r="D31" s="216"/>
      <c r="E31" s="170"/>
      <c r="F31" s="141"/>
      <c r="G31" s="136" t="s">
        <v>16</v>
      </c>
      <c r="H31" s="154">
        <f>IF(G31='Response Guidelines'!$D$76,'Response Guidelines'!$C$76, IF(G31='Response Guidelines'!$D$77,'Response Guidelines'!$C$77,IF(G31='Response Guidelines'!$D$78,'Response Guidelines'!$C$78,IF(G31='Response Guidelines'!$D$79,'Response Guidelines'!$C$79,IF(G31='Response Guidelines'!$D$80,'Response Guidelines'!$C$80,IF(G31='Response Guidelines'!$D$81,'Response Guidelines'!$C$81,IF(G31='Response Guidelines'!$D$82,'Response Guidelines'!$C$82,"No Rating")))))))</f>
        <v>6</v>
      </c>
      <c r="I31" s="156">
        <f>(H31/$H$76)/_xlfn.XLOOKUP('Scoring Summary'!$D$17,'Response Guidelines'!$D$87:$D$186,'Response Guidelines'!$C$87:$C$186,"",0,1)</f>
        <v>8.0769230769230774E-2</v>
      </c>
      <c r="J31" s="150" t="s">
        <v>97</v>
      </c>
      <c r="K31" s="151">
        <f>I31</f>
        <v>8.0769230769230774E-2</v>
      </c>
      <c r="L31" s="156"/>
      <c r="M31" s="194"/>
    </row>
    <row r="32" spans="1:13" s="50" customFormat="1" ht="18.649999999999999" customHeight="1" x14ac:dyDescent="0.35">
      <c r="A32" s="191"/>
      <c r="B32" s="162"/>
      <c r="C32" s="188"/>
      <c r="D32" s="217"/>
      <c r="E32" s="170"/>
      <c r="F32" s="141"/>
      <c r="G32" s="137"/>
      <c r="H32" s="139"/>
      <c r="I32" s="157"/>
      <c r="J32" s="145"/>
      <c r="K32" s="148"/>
      <c r="L32" s="157"/>
      <c r="M32" s="188"/>
    </row>
    <row r="33" spans="1:14" s="50" customFormat="1" ht="18.649999999999999" customHeight="1" x14ac:dyDescent="0.35">
      <c r="A33" s="191"/>
      <c r="B33" s="162"/>
      <c r="C33" s="188"/>
      <c r="D33" s="217"/>
      <c r="E33" s="170"/>
      <c r="F33" s="141"/>
      <c r="G33" s="137"/>
      <c r="H33" s="139"/>
      <c r="I33" s="157"/>
      <c r="J33" s="146"/>
      <c r="K33" s="149"/>
      <c r="L33" s="157"/>
      <c r="M33" s="188"/>
    </row>
    <row r="34" spans="1:14" s="50" customFormat="1" ht="18.649999999999999" customHeight="1" x14ac:dyDescent="0.35">
      <c r="A34" s="191"/>
      <c r="B34" s="162"/>
      <c r="C34" s="188"/>
      <c r="D34" s="217"/>
      <c r="E34" s="170"/>
      <c r="F34" s="141"/>
      <c r="G34" s="137"/>
      <c r="H34" s="139"/>
      <c r="I34" s="157"/>
      <c r="J34" s="150" t="s">
        <v>98</v>
      </c>
      <c r="K34" s="151">
        <v>0</v>
      </c>
      <c r="L34" s="157"/>
      <c r="M34" s="188"/>
    </row>
    <row r="35" spans="1:14" s="50" customFormat="1" ht="18.649999999999999" customHeight="1" x14ac:dyDescent="0.35">
      <c r="A35" s="192"/>
      <c r="B35" s="162"/>
      <c r="C35" s="188"/>
      <c r="D35" s="218"/>
      <c r="E35" s="199"/>
      <c r="F35" s="142"/>
      <c r="G35" s="153"/>
      <c r="H35" s="155"/>
      <c r="I35" s="157"/>
      <c r="J35" s="146"/>
      <c r="K35" s="149"/>
      <c r="L35" s="157"/>
      <c r="M35" s="188"/>
    </row>
    <row r="36" spans="1:14" s="50" customFormat="1" ht="11.15" customHeight="1" x14ac:dyDescent="0.35">
      <c r="A36" s="160">
        <v>5</v>
      </c>
      <c r="B36" s="162" t="s">
        <v>189</v>
      </c>
      <c r="C36" s="164" t="s">
        <v>81</v>
      </c>
      <c r="D36" s="167"/>
      <c r="E36" s="150"/>
      <c r="F36" s="172"/>
      <c r="G36" s="136" t="s">
        <v>16</v>
      </c>
      <c r="H36" s="154">
        <f>IF(G36='Response Guidelines'!$D$76,'Response Guidelines'!$C$76, IF(G36='Response Guidelines'!$D$77,'Response Guidelines'!$C$77,IF(G36='Response Guidelines'!$D$78,'Response Guidelines'!$C$78,IF(G36='Response Guidelines'!$D$79,'Response Guidelines'!$C$79,IF(G36='Response Guidelines'!$D$80,'Response Guidelines'!$C$80,IF(G36='Response Guidelines'!$D$81,'Response Guidelines'!$C$81,IF(G36='Response Guidelines'!$D$82,'Response Guidelines'!$C$82,"No Rating")))))))</f>
        <v>6</v>
      </c>
      <c r="I36" s="156">
        <f>(H36/$H$76)/_xlfn.XLOOKUP('Scoring Summary'!$D$17,'Response Guidelines'!$D$87:$D$186,'Response Guidelines'!$C$87:$C$186,"",0,1)</f>
        <v>8.0769230769230774E-2</v>
      </c>
      <c r="J36" s="150" t="s">
        <v>99</v>
      </c>
      <c r="K36" s="151">
        <f>I36</f>
        <v>8.0769230769230774E-2</v>
      </c>
      <c r="L36" s="157"/>
      <c r="M36" s="188"/>
    </row>
    <row r="37" spans="1:14" s="50" customFormat="1" ht="11.15" customHeight="1" x14ac:dyDescent="0.35">
      <c r="A37" s="160"/>
      <c r="B37" s="162"/>
      <c r="C37" s="165"/>
      <c r="D37" s="168"/>
      <c r="E37" s="170"/>
      <c r="F37" s="141"/>
      <c r="G37" s="137"/>
      <c r="H37" s="139"/>
      <c r="I37" s="157"/>
      <c r="J37" s="145"/>
      <c r="K37" s="148"/>
      <c r="L37" s="157"/>
      <c r="M37" s="188"/>
    </row>
    <row r="38" spans="1:14" s="50" customFormat="1" ht="11.15" customHeight="1" x14ac:dyDescent="0.35">
      <c r="A38" s="196"/>
      <c r="B38" s="197"/>
      <c r="C38" s="165"/>
      <c r="D38" s="168"/>
      <c r="E38" s="170"/>
      <c r="F38" s="141"/>
      <c r="G38" s="137"/>
      <c r="H38" s="139"/>
      <c r="I38" s="157"/>
      <c r="J38" s="145"/>
      <c r="K38" s="148"/>
      <c r="L38" s="151"/>
      <c r="M38" s="189"/>
    </row>
    <row r="39" spans="1:14" s="50" customFormat="1" ht="19" customHeight="1" x14ac:dyDescent="0.35">
      <c r="A39" s="196"/>
      <c r="B39" s="197"/>
      <c r="C39" s="165"/>
      <c r="D39" s="168"/>
      <c r="E39" s="170"/>
      <c r="F39" s="141"/>
      <c r="G39" s="137"/>
      <c r="H39" s="139"/>
      <c r="I39" s="157"/>
      <c r="J39" s="146"/>
      <c r="K39" s="149"/>
      <c r="L39" s="151"/>
      <c r="M39" s="189"/>
    </row>
    <row r="40" spans="1:14" s="50" customFormat="1" ht="81" customHeight="1" thickBot="1" x14ac:dyDescent="0.4">
      <c r="A40" s="161"/>
      <c r="B40" s="162"/>
      <c r="C40" s="166"/>
      <c r="D40" s="198"/>
      <c r="E40" s="199"/>
      <c r="F40" s="142"/>
      <c r="G40" s="153"/>
      <c r="H40" s="155"/>
      <c r="I40" s="157"/>
      <c r="J40" s="58" t="s">
        <v>101</v>
      </c>
      <c r="K40" s="57">
        <v>0</v>
      </c>
      <c r="L40" s="157"/>
      <c r="M40" s="188"/>
    </row>
    <row r="41" spans="1:14" s="50" customFormat="1" ht="11.15" customHeight="1" x14ac:dyDescent="0.35">
      <c r="A41" s="160">
        <v>6</v>
      </c>
      <c r="B41" s="162" t="s">
        <v>72</v>
      </c>
      <c r="C41" s="164" t="s">
        <v>82</v>
      </c>
      <c r="D41" s="167"/>
      <c r="E41" s="150"/>
      <c r="F41" s="172"/>
      <c r="G41" s="136" t="s">
        <v>16</v>
      </c>
      <c r="H41" s="139">
        <f>IF(G41='Response Guidelines'!$D$76,'Response Guidelines'!$C$76, IF(G41='Response Guidelines'!$D$77,'Response Guidelines'!$C$77,IF(G41='Response Guidelines'!$D$78,'Response Guidelines'!$C$78,IF(G41='Response Guidelines'!$D$79,'Response Guidelines'!$C$79,IF(G41='Response Guidelines'!$D$80,'Response Guidelines'!$C$80,IF(G41='Response Guidelines'!$D$81,'Response Guidelines'!$C$81,IF(G41='Response Guidelines'!$D$82,'Response Guidelines'!$C$82,"No Rating")))))))</f>
        <v>6</v>
      </c>
      <c r="I41" s="156">
        <f>(H41/$H$76)/_xlfn.XLOOKUP('Scoring Summary'!$D$17,'Response Guidelines'!$D$87:$D$186,'Response Guidelines'!$C$87:$C$186,"",0,1)</f>
        <v>8.0769230769230774E-2</v>
      </c>
      <c r="J41" s="150" t="s">
        <v>102</v>
      </c>
      <c r="K41" s="151">
        <f>I41</f>
        <v>8.0769230769230774E-2</v>
      </c>
      <c r="L41" s="151"/>
      <c r="M41" s="188"/>
    </row>
    <row r="42" spans="1:14" s="50" customFormat="1" ht="11.15" customHeight="1" x14ac:dyDescent="0.35">
      <c r="A42" s="160"/>
      <c r="B42" s="162"/>
      <c r="C42" s="165"/>
      <c r="D42" s="168"/>
      <c r="E42" s="170"/>
      <c r="F42" s="141"/>
      <c r="G42" s="137"/>
      <c r="H42" s="139"/>
      <c r="I42" s="157"/>
      <c r="J42" s="145"/>
      <c r="K42" s="148"/>
      <c r="L42" s="175"/>
      <c r="M42" s="188"/>
    </row>
    <row r="43" spans="1:14" s="50" customFormat="1" ht="11.15" customHeight="1" x14ac:dyDescent="0.35">
      <c r="A43" s="160"/>
      <c r="B43" s="162"/>
      <c r="C43" s="165"/>
      <c r="D43" s="168"/>
      <c r="E43" s="170"/>
      <c r="F43" s="141"/>
      <c r="G43" s="137"/>
      <c r="H43" s="139"/>
      <c r="I43" s="157"/>
      <c r="J43" s="145"/>
      <c r="K43" s="148"/>
      <c r="L43" s="175"/>
      <c r="M43" s="188"/>
    </row>
    <row r="44" spans="1:14" s="50" customFormat="1" ht="28.5" customHeight="1" x14ac:dyDescent="0.35">
      <c r="A44" s="160"/>
      <c r="B44" s="162"/>
      <c r="C44" s="165"/>
      <c r="D44" s="168"/>
      <c r="E44" s="170"/>
      <c r="F44" s="141"/>
      <c r="G44" s="137"/>
      <c r="H44" s="139"/>
      <c r="I44" s="157"/>
      <c r="J44" s="146"/>
      <c r="K44" s="149"/>
      <c r="L44" s="175"/>
      <c r="M44" s="188"/>
    </row>
    <row r="45" spans="1:14" s="50" customFormat="1" ht="83.5" customHeight="1" thickBot="1" x14ac:dyDescent="0.4">
      <c r="A45" s="161"/>
      <c r="B45" s="163"/>
      <c r="C45" s="166"/>
      <c r="D45" s="169"/>
      <c r="E45" s="171"/>
      <c r="F45" s="173"/>
      <c r="G45" s="138"/>
      <c r="H45" s="140"/>
      <c r="I45" s="174"/>
      <c r="J45" s="56" t="s">
        <v>103</v>
      </c>
      <c r="K45" s="55">
        <v>0</v>
      </c>
      <c r="L45" s="176"/>
      <c r="M45" s="195"/>
    </row>
    <row r="46" spans="1:14" s="50" customFormat="1" ht="16.149999999999999" customHeight="1" x14ac:dyDescent="0.35">
      <c r="A46" s="160">
        <v>7</v>
      </c>
      <c r="B46" s="162" t="s">
        <v>73</v>
      </c>
      <c r="C46" s="178" t="s">
        <v>83</v>
      </c>
      <c r="D46" s="179"/>
      <c r="E46" s="182"/>
      <c r="F46" s="185"/>
      <c r="G46" s="136" t="s">
        <v>39</v>
      </c>
      <c r="H46" s="154">
        <f>IF(G46='Response Guidelines'!$D$76,'Response Guidelines'!$C$76, IF(G46='Response Guidelines'!$D$77,'Response Guidelines'!$C$77,IF(G46='Response Guidelines'!$D$78,'Response Guidelines'!$C$78,IF(G46='Response Guidelines'!$D$79,'Response Guidelines'!$C$79,IF(G46='Response Guidelines'!$D$80,'Response Guidelines'!$C$80,IF(G46='Response Guidelines'!$D$81,'Response Guidelines'!$C$81,IF(G46='Response Guidelines'!$D$82,'Response Guidelines'!$C$82,"No Rating")))))))</f>
        <v>2</v>
      </c>
      <c r="I46" s="156">
        <f>(H46/$H$76)/_xlfn.XLOOKUP('Scoring Summary'!$D$17,'Response Guidelines'!$D$87:$D$186,'Response Guidelines'!$C$87:$C$186,"",0,1)</f>
        <v>2.6923076923076925E-2</v>
      </c>
      <c r="J46" s="144" t="s">
        <v>104</v>
      </c>
      <c r="K46" s="147">
        <f>I46</f>
        <v>2.6923076923076925E-2</v>
      </c>
      <c r="L46" s="157"/>
      <c r="M46" s="178"/>
    </row>
    <row r="47" spans="1:14" ht="10" x14ac:dyDescent="0.2">
      <c r="A47" s="160"/>
      <c r="B47" s="177"/>
      <c r="C47" s="178"/>
      <c r="D47" s="180"/>
      <c r="E47" s="183"/>
      <c r="F47" s="186"/>
      <c r="G47" s="137"/>
      <c r="H47" s="139"/>
      <c r="I47" s="157"/>
      <c r="J47" s="145"/>
      <c r="K47" s="148"/>
      <c r="L47" s="157"/>
      <c r="M47" s="178"/>
      <c r="N47" s="50"/>
    </row>
    <row r="48" spans="1:14" ht="10" x14ac:dyDescent="0.2">
      <c r="A48" s="160"/>
      <c r="B48" s="177"/>
      <c r="C48" s="178"/>
      <c r="D48" s="180"/>
      <c r="E48" s="183"/>
      <c r="F48" s="186"/>
      <c r="G48" s="137"/>
      <c r="H48" s="139"/>
      <c r="I48" s="157"/>
      <c r="J48" s="145"/>
      <c r="K48" s="148"/>
      <c r="L48" s="157"/>
      <c r="M48" s="178"/>
      <c r="N48" s="50"/>
    </row>
    <row r="49" spans="1:14" ht="10" x14ac:dyDescent="0.2">
      <c r="A49" s="160"/>
      <c r="B49" s="177"/>
      <c r="C49" s="178"/>
      <c r="D49" s="180"/>
      <c r="E49" s="183"/>
      <c r="F49" s="186"/>
      <c r="G49" s="137"/>
      <c r="H49" s="139"/>
      <c r="I49" s="157"/>
      <c r="J49" s="146"/>
      <c r="K49" s="149"/>
      <c r="L49" s="157"/>
      <c r="M49" s="178"/>
      <c r="N49" s="50"/>
    </row>
    <row r="50" spans="1:14" ht="41" customHeight="1" x14ac:dyDescent="0.2">
      <c r="A50" s="160"/>
      <c r="B50" s="177"/>
      <c r="C50" s="178"/>
      <c r="D50" s="181"/>
      <c r="E50" s="184"/>
      <c r="F50" s="187"/>
      <c r="G50" s="153"/>
      <c r="H50" s="139"/>
      <c r="I50" s="157"/>
      <c r="J50" s="58" t="s">
        <v>105</v>
      </c>
      <c r="K50" s="57">
        <v>0</v>
      </c>
      <c r="L50" s="157"/>
      <c r="M50" s="178"/>
      <c r="N50" s="50"/>
    </row>
    <row r="51" spans="1:14" ht="10" x14ac:dyDescent="0.2">
      <c r="A51" s="160">
        <v>8</v>
      </c>
      <c r="B51" s="215" t="s">
        <v>74</v>
      </c>
      <c r="C51" s="188" t="s">
        <v>84</v>
      </c>
      <c r="D51" s="179"/>
      <c r="E51" s="150"/>
      <c r="F51" s="172"/>
      <c r="G51" s="136" t="s">
        <v>39</v>
      </c>
      <c r="H51" s="154">
        <f>IF(G51='Response Guidelines'!$D$76,'Response Guidelines'!$C$76, IF(G51='Response Guidelines'!$D$77,'Response Guidelines'!$C$77,IF(G51='Response Guidelines'!$D$78,'Response Guidelines'!$C$78,IF(G51='Response Guidelines'!$D$79,'Response Guidelines'!$C$79,IF(G51='Response Guidelines'!$D$80,'Response Guidelines'!$C$80,IF(G51='Response Guidelines'!$D$81,'Response Guidelines'!$C$81,IF(G51='Response Guidelines'!$D$82,'Response Guidelines'!$C$82,"No Rating")))))))</f>
        <v>2</v>
      </c>
      <c r="I51" s="156">
        <f>(H51/$H$76)/_xlfn.XLOOKUP('Scoring Summary'!$D$17,'Response Guidelines'!$D$87:$D$186,'Response Guidelines'!$C$87:$C$186,"",0,1)</f>
        <v>2.6923076923076925E-2</v>
      </c>
      <c r="J51" s="150" t="s">
        <v>106</v>
      </c>
      <c r="K51" s="151">
        <f>I51</f>
        <v>2.6923076923076925E-2</v>
      </c>
      <c r="L51" s="157"/>
      <c r="M51" s="188"/>
      <c r="N51" s="50"/>
    </row>
    <row r="52" spans="1:14" ht="10" x14ac:dyDescent="0.2">
      <c r="A52" s="160"/>
      <c r="B52" s="162"/>
      <c r="C52" s="188"/>
      <c r="D52" s="180"/>
      <c r="E52" s="170"/>
      <c r="F52" s="141"/>
      <c r="G52" s="137"/>
      <c r="H52" s="139"/>
      <c r="I52" s="157"/>
      <c r="J52" s="145"/>
      <c r="K52" s="148"/>
      <c r="L52" s="157"/>
      <c r="M52" s="188"/>
      <c r="N52" s="50"/>
    </row>
    <row r="53" spans="1:14" ht="10" x14ac:dyDescent="0.2">
      <c r="A53" s="196"/>
      <c r="B53" s="197"/>
      <c r="C53" s="189"/>
      <c r="D53" s="180"/>
      <c r="E53" s="170"/>
      <c r="F53" s="141"/>
      <c r="G53" s="137"/>
      <c r="H53" s="139"/>
      <c r="I53" s="157"/>
      <c r="J53" s="145"/>
      <c r="K53" s="148"/>
      <c r="L53" s="151"/>
      <c r="M53" s="189"/>
      <c r="N53" s="50"/>
    </row>
    <row r="54" spans="1:14" ht="10" x14ac:dyDescent="0.2">
      <c r="A54" s="196"/>
      <c r="B54" s="197"/>
      <c r="C54" s="189"/>
      <c r="D54" s="180"/>
      <c r="E54" s="170"/>
      <c r="F54" s="141"/>
      <c r="G54" s="137"/>
      <c r="H54" s="139"/>
      <c r="I54" s="157"/>
      <c r="J54" s="146"/>
      <c r="K54" s="149"/>
      <c r="L54" s="151"/>
      <c r="M54" s="189"/>
      <c r="N54" s="50"/>
    </row>
    <row r="55" spans="1:14" ht="41" customHeight="1" x14ac:dyDescent="0.2">
      <c r="A55" s="196"/>
      <c r="B55" s="162"/>
      <c r="C55" s="188"/>
      <c r="D55" s="181"/>
      <c r="E55" s="199"/>
      <c r="F55" s="142"/>
      <c r="G55" s="153"/>
      <c r="H55" s="155"/>
      <c r="I55" s="157"/>
      <c r="J55" s="58" t="s">
        <v>107</v>
      </c>
      <c r="K55" s="57">
        <v>0</v>
      </c>
      <c r="L55" s="157"/>
      <c r="M55" s="188"/>
      <c r="N55" s="50"/>
    </row>
    <row r="56" spans="1:14" ht="10" x14ac:dyDescent="0.2">
      <c r="A56" s="190">
        <v>9</v>
      </c>
      <c r="B56" s="193" t="s">
        <v>190</v>
      </c>
      <c r="C56" s="194" t="s">
        <v>85</v>
      </c>
      <c r="D56" s="216"/>
      <c r="E56" s="170"/>
      <c r="F56" s="141"/>
      <c r="G56" s="136" t="s">
        <v>39</v>
      </c>
      <c r="H56" s="154">
        <f>IF(G56='Response Guidelines'!$D$76,'Response Guidelines'!$C$76, IF(G56='Response Guidelines'!$D$77,'Response Guidelines'!$C$77,IF(G56='Response Guidelines'!$D$78,'Response Guidelines'!$C$78,IF(G56='Response Guidelines'!$D$79,'Response Guidelines'!$C$79,IF(G56='Response Guidelines'!$D$80,'Response Guidelines'!$C$80,IF(G56='Response Guidelines'!$D$81,'Response Guidelines'!$C$81,IF(G56='Response Guidelines'!$D$82,'Response Guidelines'!$C$82,"No Rating")))))))</f>
        <v>2</v>
      </c>
      <c r="I56" s="156">
        <f>(H56/$H$76)/_xlfn.XLOOKUP('Scoring Summary'!$D$17,'Response Guidelines'!$D$87:$D$186,'Response Guidelines'!$C$87:$C$186,"",0,1)</f>
        <v>2.6923076923076925E-2</v>
      </c>
      <c r="J56" s="150" t="s">
        <v>108</v>
      </c>
      <c r="K56" s="151">
        <f>I56</f>
        <v>2.6923076923076925E-2</v>
      </c>
      <c r="L56" s="156"/>
      <c r="M56" s="194"/>
      <c r="N56" s="50"/>
    </row>
    <row r="57" spans="1:14" ht="10" x14ac:dyDescent="0.2">
      <c r="A57" s="191"/>
      <c r="B57" s="162"/>
      <c r="C57" s="188"/>
      <c r="D57" s="217"/>
      <c r="E57" s="170"/>
      <c r="F57" s="141"/>
      <c r="G57" s="137"/>
      <c r="H57" s="139"/>
      <c r="I57" s="157"/>
      <c r="J57" s="145"/>
      <c r="K57" s="148"/>
      <c r="L57" s="157"/>
      <c r="M57" s="188"/>
      <c r="N57" s="50"/>
    </row>
    <row r="58" spans="1:14" ht="10" x14ac:dyDescent="0.2">
      <c r="A58" s="191"/>
      <c r="B58" s="162"/>
      <c r="C58" s="188"/>
      <c r="D58" s="217"/>
      <c r="E58" s="170"/>
      <c r="F58" s="141"/>
      <c r="G58" s="137"/>
      <c r="H58" s="139"/>
      <c r="I58" s="157"/>
      <c r="J58" s="145"/>
      <c r="K58" s="148"/>
      <c r="L58" s="157"/>
      <c r="M58" s="188"/>
      <c r="N58" s="50"/>
    </row>
    <row r="59" spans="1:14" ht="10" x14ac:dyDescent="0.2">
      <c r="A59" s="191"/>
      <c r="B59" s="162"/>
      <c r="C59" s="188"/>
      <c r="D59" s="217"/>
      <c r="E59" s="170"/>
      <c r="F59" s="141"/>
      <c r="G59" s="137"/>
      <c r="H59" s="139"/>
      <c r="I59" s="157"/>
      <c r="J59" s="146"/>
      <c r="K59" s="149"/>
      <c r="L59" s="157"/>
      <c r="M59" s="188"/>
      <c r="N59" s="50"/>
    </row>
    <row r="60" spans="1:14" ht="31" customHeight="1" x14ac:dyDescent="0.2">
      <c r="A60" s="192"/>
      <c r="B60" s="162"/>
      <c r="C60" s="188"/>
      <c r="D60" s="218"/>
      <c r="E60" s="199"/>
      <c r="F60" s="142"/>
      <c r="G60" s="153"/>
      <c r="H60" s="155"/>
      <c r="I60" s="157"/>
      <c r="J60" s="58" t="s">
        <v>109</v>
      </c>
      <c r="K60" s="57">
        <v>0</v>
      </c>
      <c r="L60" s="157"/>
      <c r="M60" s="188"/>
      <c r="N60" s="50"/>
    </row>
    <row r="61" spans="1:14" ht="10" customHeight="1" x14ac:dyDescent="0.2">
      <c r="A61" s="160">
        <v>10</v>
      </c>
      <c r="B61" s="215" t="s">
        <v>75</v>
      </c>
      <c r="C61" s="194" t="s">
        <v>86</v>
      </c>
      <c r="D61" s="167"/>
      <c r="E61" s="150"/>
      <c r="F61" s="172"/>
      <c r="G61" s="136" t="s">
        <v>39</v>
      </c>
      <c r="H61" s="154">
        <f>IF(G61='Response Guidelines'!$D$76,'Response Guidelines'!$C$76, IF(G61='Response Guidelines'!$D$77,'Response Guidelines'!$C$77,IF(G61='Response Guidelines'!$D$78,'Response Guidelines'!$C$78,IF(G61='Response Guidelines'!$D$79,'Response Guidelines'!$C$79,IF(G61='Response Guidelines'!$D$80,'Response Guidelines'!$C$80,IF(G61='Response Guidelines'!$D$81,'Response Guidelines'!$C$81,IF(G61='Response Guidelines'!$D$82,'Response Guidelines'!$C$82,"No Rating")))))))</f>
        <v>2</v>
      </c>
      <c r="I61" s="156">
        <f>(H61/$H$76)/_xlfn.XLOOKUP('Scoring Summary'!$D$17,'Response Guidelines'!$D$87:$D$186,'Response Guidelines'!$C$87:$C$186,"",0,1)</f>
        <v>2.6923076923076925E-2</v>
      </c>
      <c r="J61" s="150" t="s">
        <v>110</v>
      </c>
      <c r="K61" s="151">
        <f>I61</f>
        <v>2.6923076923076925E-2</v>
      </c>
      <c r="L61" s="157"/>
      <c r="M61" s="188"/>
      <c r="N61" s="50"/>
    </row>
    <row r="62" spans="1:14" ht="10" x14ac:dyDescent="0.2">
      <c r="A62" s="160"/>
      <c r="B62" s="162"/>
      <c r="C62" s="188"/>
      <c r="D62" s="168"/>
      <c r="E62" s="170"/>
      <c r="F62" s="141"/>
      <c r="G62" s="137"/>
      <c r="H62" s="139"/>
      <c r="I62" s="157"/>
      <c r="J62" s="145"/>
      <c r="K62" s="148"/>
      <c r="L62" s="157"/>
      <c r="M62" s="188"/>
      <c r="N62" s="50"/>
    </row>
    <row r="63" spans="1:14" ht="10" x14ac:dyDescent="0.2">
      <c r="A63" s="196"/>
      <c r="B63" s="197"/>
      <c r="C63" s="188"/>
      <c r="D63" s="168"/>
      <c r="E63" s="170"/>
      <c r="F63" s="141"/>
      <c r="G63" s="137"/>
      <c r="H63" s="139"/>
      <c r="I63" s="157"/>
      <c r="J63" s="145"/>
      <c r="K63" s="148"/>
      <c r="L63" s="151"/>
      <c r="M63" s="189"/>
      <c r="N63" s="50"/>
    </row>
    <row r="64" spans="1:14" ht="10" x14ac:dyDescent="0.2">
      <c r="A64" s="196"/>
      <c r="B64" s="197"/>
      <c r="C64" s="188"/>
      <c r="D64" s="168"/>
      <c r="E64" s="170"/>
      <c r="F64" s="141"/>
      <c r="G64" s="137"/>
      <c r="H64" s="139"/>
      <c r="I64" s="157"/>
      <c r="J64" s="146"/>
      <c r="K64" s="149"/>
      <c r="L64" s="151"/>
      <c r="M64" s="189"/>
      <c r="N64" s="50"/>
    </row>
    <row r="65" spans="1:14" ht="39" customHeight="1" thickBot="1" x14ac:dyDescent="0.25">
      <c r="A65" s="161"/>
      <c r="B65" s="162"/>
      <c r="C65" s="188"/>
      <c r="D65" s="198"/>
      <c r="E65" s="199"/>
      <c r="F65" s="142"/>
      <c r="G65" s="153"/>
      <c r="H65" s="155"/>
      <c r="I65" s="157"/>
      <c r="J65" s="58" t="s">
        <v>111</v>
      </c>
      <c r="K65" s="57">
        <v>0</v>
      </c>
      <c r="L65" s="157"/>
      <c r="M65" s="188"/>
      <c r="N65" s="50"/>
    </row>
    <row r="66" spans="1:14" ht="10" customHeight="1" x14ac:dyDescent="0.2">
      <c r="A66" s="160">
        <v>11</v>
      </c>
      <c r="B66" s="215" t="s">
        <v>76</v>
      </c>
      <c r="C66" s="194" t="s">
        <v>87</v>
      </c>
      <c r="D66" s="167"/>
      <c r="E66" s="150"/>
      <c r="F66" s="172"/>
      <c r="G66" s="136" t="s">
        <v>41</v>
      </c>
      <c r="H66" s="139">
        <f>IF(G66='Response Guidelines'!$D$76,'Response Guidelines'!$C$76, IF(G66='Response Guidelines'!$D$77,'Response Guidelines'!$C$77,IF(G66='Response Guidelines'!$D$78,'Response Guidelines'!$C$78,IF(G66='Response Guidelines'!$D$79,'Response Guidelines'!$C$79,IF(G66='Response Guidelines'!$D$80,'Response Guidelines'!$C$80,IF(G66='Response Guidelines'!$D$81,'Response Guidelines'!$C$81,IF(G66='Response Guidelines'!$D$82,'Response Guidelines'!$C$82,"No Rating")))))))</f>
        <v>5</v>
      </c>
      <c r="I66" s="156">
        <f>(H66/$H$76)/_xlfn.XLOOKUP('Scoring Summary'!$D$17,'Response Guidelines'!$D$87:$D$186,'Response Guidelines'!$C$87:$C$186,"",0,1)</f>
        <v>6.7307692307692304E-2</v>
      </c>
      <c r="J66" s="150" t="s">
        <v>112</v>
      </c>
      <c r="K66" s="151">
        <f>I66</f>
        <v>6.7307692307692304E-2</v>
      </c>
      <c r="L66" s="151"/>
      <c r="M66" s="188"/>
      <c r="N66" s="50"/>
    </row>
    <row r="67" spans="1:14" ht="10" x14ac:dyDescent="0.2">
      <c r="A67" s="160"/>
      <c r="B67" s="162"/>
      <c r="C67" s="188"/>
      <c r="D67" s="168"/>
      <c r="E67" s="170"/>
      <c r="F67" s="141"/>
      <c r="G67" s="137"/>
      <c r="H67" s="139"/>
      <c r="I67" s="157"/>
      <c r="J67" s="145"/>
      <c r="K67" s="148"/>
      <c r="L67" s="175"/>
      <c r="M67" s="188"/>
      <c r="N67" s="50"/>
    </row>
    <row r="68" spans="1:14" ht="10" x14ac:dyDescent="0.2">
      <c r="A68" s="160"/>
      <c r="B68" s="162"/>
      <c r="C68" s="188"/>
      <c r="D68" s="168"/>
      <c r="E68" s="170"/>
      <c r="F68" s="141"/>
      <c r="G68" s="137"/>
      <c r="H68" s="139"/>
      <c r="I68" s="157"/>
      <c r="J68" s="145"/>
      <c r="K68" s="148"/>
      <c r="L68" s="175"/>
      <c r="M68" s="188"/>
      <c r="N68" s="50"/>
    </row>
    <row r="69" spans="1:14" ht="10" x14ac:dyDescent="0.2">
      <c r="A69" s="160"/>
      <c r="B69" s="162"/>
      <c r="C69" s="188"/>
      <c r="D69" s="168"/>
      <c r="E69" s="170"/>
      <c r="F69" s="141"/>
      <c r="G69" s="137"/>
      <c r="H69" s="139"/>
      <c r="I69" s="157"/>
      <c r="J69" s="146"/>
      <c r="K69" s="149"/>
      <c r="L69" s="175"/>
      <c r="M69" s="188"/>
      <c r="N69" s="50"/>
    </row>
    <row r="70" spans="1:14" ht="34" customHeight="1" thickBot="1" x14ac:dyDescent="0.25">
      <c r="A70" s="161"/>
      <c r="B70" s="163"/>
      <c r="C70" s="188"/>
      <c r="D70" s="169"/>
      <c r="E70" s="171"/>
      <c r="F70" s="173"/>
      <c r="G70" s="138"/>
      <c r="H70" s="140"/>
      <c r="I70" s="174"/>
      <c r="J70" s="56" t="s">
        <v>113</v>
      </c>
      <c r="K70" s="55">
        <v>0</v>
      </c>
      <c r="L70" s="176"/>
      <c r="M70" s="195"/>
      <c r="N70" s="50"/>
    </row>
    <row r="71" spans="1:14" ht="10" customHeight="1" x14ac:dyDescent="0.2">
      <c r="A71" s="160">
        <v>12</v>
      </c>
      <c r="B71" s="215" t="s">
        <v>191</v>
      </c>
      <c r="C71" s="194" t="s">
        <v>88</v>
      </c>
      <c r="D71" s="167"/>
      <c r="E71" s="150"/>
      <c r="F71" s="172"/>
      <c r="G71" s="136" t="s">
        <v>15</v>
      </c>
      <c r="H71" s="139">
        <f>IF(G71='Response Guidelines'!$D$76,'Response Guidelines'!$C$76, IF(G71='Response Guidelines'!$D$77,'Response Guidelines'!$C$77,IF(G71='Response Guidelines'!$D$78,'Response Guidelines'!$C$78,IF(G71='Response Guidelines'!$D$79,'Response Guidelines'!$C$79,IF(G71='Response Guidelines'!$D$80,'Response Guidelines'!$C$80,IF(G71='Response Guidelines'!$D$81,'Response Guidelines'!$C$81,IF(G71='Response Guidelines'!$D$82,'Response Guidelines'!$C$82,"No Rating")))))))</f>
        <v>3</v>
      </c>
      <c r="I71" s="156">
        <f>(H71/$H$76)/_xlfn.XLOOKUP('Scoring Summary'!$D$17,'Response Guidelines'!$D$87:$D$186,'Response Guidelines'!$C$87:$C$186,"",0,1)</f>
        <v>4.0384615384615387E-2</v>
      </c>
      <c r="J71" s="144" t="s">
        <v>114</v>
      </c>
      <c r="K71" s="147">
        <f>I71</f>
        <v>4.0384615384615387E-2</v>
      </c>
      <c r="L71" s="151"/>
      <c r="M71" s="188"/>
      <c r="N71" s="50"/>
    </row>
    <row r="72" spans="1:14" ht="10" x14ac:dyDescent="0.2">
      <c r="A72" s="160"/>
      <c r="B72" s="162"/>
      <c r="C72" s="188"/>
      <c r="D72" s="168"/>
      <c r="E72" s="170"/>
      <c r="F72" s="141"/>
      <c r="G72" s="137"/>
      <c r="H72" s="139"/>
      <c r="I72" s="157"/>
      <c r="J72" s="145"/>
      <c r="K72" s="148"/>
      <c r="L72" s="175"/>
      <c r="M72" s="188"/>
      <c r="N72" s="50"/>
    </row>
    <row r="73" spans="1:14" ht="10" x14ac:dyDescent="0.2">
      <c r="A73" s="160"/>
      <c r="B73" s="162"/>
      <c r="C73" s="188"/>
      <c r="D73" s="168"/>
      <c r="E73" s="170"/>
      <c r="F73" s="141"/>
      <c r="G73" s="137"/>
      <c r="H73" s="139"/>
      <c r="I73" s="157"/>
      <c r="J73" s="145"/>
      <c r="K73" s="148"/>
      <c r="L73" s="175"/>
      <c r="M73" s="188"/>
      <c r="N73" s="50"/>
    </row>
    <row r="74" spans="1:14" ht="29.5" customHeight="1" x14ac:dyDescent="0.2">
      <c r="A74" s="160"/>
      <c r="B74" s="162"/>
      <c r="C74" s="188"/>
      <c r="D74" s="168"/>
      <c r="E74" s="170"/>
      <c r="F74" s="141"/>
      <c r="G74" s="137"/>
      <c r="H74" s="139"/>
      <c r="I74" s="157"/>
      <c r="J74" s="146"/>
      <c r="K74" s="149"/>
      <c r="L74" s="175"/>
      <c r="M74" s="188"/>
      <c r="N74" s="50"/>
    </row>
    <row r="75" spans="1:14" ht="57" customHeight="1" thickBot="1" x14ac:dyDescent="0.25">
      <c r="A75" s="161"/>
      <c r="B75" s="163"/>
      <c r="C75" s="188"/>
      <c r="D75" s="169"/>
      <c r="E75" s="171"/>
      <c r="F75" s="173"/>
      <c r="G75" s="138"/>
      <c r="H75" s="139"/>
      <c r="I75" s="174"/>
      <c r="J75" s="56" t="s">
        <v>115</v>
      </c>
      <c r="K75" s="55">
        <v>0</v>
      </c>
      <c r="L75" s="176"/>
      <c r="M75" s="195"/>
      <c r="N75" s="50"/>
    </row>
    <row r="76" spans="1:14" ht="11" thickBot="1" x14ac:dyDescent="0.25">
      <c r="A76" s="96"/>
      <c r="B76" s="54" t="s">
        <v>17</v>
      </c>
      <c r="C76" s="54"/>
      <c r="D76" s="54"/>
      <c r="E76" s="54"/>
      <c r="F76" s="54"/>
      <c r="G76" s="54"/>
      <c r="H76" s="98">
        <f>SUM(H16:H75)</f>
        <v>52</v>
      </c>
      <c r="I76" s="223">
        <f>SUM(I16:I75)</f>
        <v>0.7</v>
      </c>
      <c r="J76" s="158" t="s">
        <v>18</v>
      </c>
      <c r="K76" s="159"/>
      <c r="L76" s="224">
        <f>SUM(L16:L75)</f>
        <v>0</v>
      </c>
      <c r="M76" s="51"/>
      <c r="N76" s="50"/>
    </row>
  </sheetData>
  <mergeCells count="169">
    <mergeCell ref="K56:K59"/>
    <mergeCell ref="M61:M65"/>
    <mergeCell ref="A66:A70"/>
    <mergeCell ref="B66:B70"/>
    <mergeCell ref="C66:C70"/>
    <mergeCell ref="D66:D70"/>
    <mergeCell ref="E66:E70"/>
    <mergeCell ref="F66:F70"/>
    <mergeCell ref="G66:G70"/>
    <mergeCell ref="H66:H70"/>
    <mergeCell ref="I66:I70"/>
    <mergeCell ref="D56:D60"/>
    <mergeCell ref="E56:E60"/>
    <mergeCell ref="F56:F60"/>
    <mergeCell ref="G56:G60"/>
    <mergeCell ref="H56:H60"/>
    <mergeCell ref="I56:I60"/>
    <mergeCell ref="L56:L60"/>
    <mergeCell ref="M56:M60"/>
    <mergeCell ref="B61:B65"/>
    <mergeCell ref="C61:C65"/>
    <mergeCell ref="D61:D65"/>
    <mergeCell ref="E61:E65"/>
    <mergeCell ref="A71:A75"/>
    <mergeCell ref="B71:B75"/>
    <mergeCell ref="L66:L70"/>
    <mergeCell ref="M66:M70"/>
    <mergeCell ref="F61:F65"/>
    <mergeCell ref="G61:G65"/>
    <mergeCell ref="H61:H65"/>
    <mergeCell ref="I61:I65"/>
    <mergeCell ref="L61:L65"/>
    <mergeCell ref="A61:A65"/>
    <mergeCell ref="C71:C75"/>
    <mergeCell ref="D71:D75"/>
    <mergeCell ref="E71:E75"/>
    <mergeCell ref="M71:M75"/>
    <mergeCell ref="F71:F75"/>
    <mergeCell ref="G71:G75"/>
    <mergeCell ref="H71:H75"/>
    <mergeCell ref="I71:I75"/>
    <mergeCell ref="L71:L75"/>
    <mergeCell ref="J56:J59"/>
    <mergeCell ref="J61:J64"/>
    <mergeCell ref="K61:K64"/>
    <mergeCell ref="F51:F55"/>
    <mergeCell ref="G51:G55"/>
    <mergeCell ref="H51:H55"/>
    <mergeCell ref="I51:I55"/>
    <mergeCell ref="L51:L55"/>
    <mergeCell ref="A21:A25"/>
    <mergeCell ref="B21:B25"/>
    <mergeCell ref="C21:C25"/>
    <mergeCell ref="D21:D25"/>
    <mergeCell ref="E21:E25"/>
    <mergeCell ref="A31:A35"/>
    <mergeCell ref="B31:B35"/>
    <mergeCell ref="C31:C35"/>
    <mergeCell ref="D31:D35"/>
    <mergeCell ref="E31:E35"/>
    <mergeCell ref="A26:A30"/>
    <mergeCell ref="B26:B30"/>
    <mergeCell ref="C26:C30"/>
    <mergeCell ref="D26:D30"/>
    <mergeCell ref="E26:E30"/>
    <mergeCell ref="J51:J54"/>
    <mergeCell ref="K51:K54"/>
    <mergeCell ref="G46:G50"/>
    <mergeCell ref="H46:H50"/>
    <mergeCell ref="A14:A15"/>
    <mergeCell ref="B14:C14"/>
    <mergeCell ref="D14:F14"/>
    <mergeCell ref="A16:A20"/>
    <mergeCell ref="B16:B20"/>
    <mergeCell ref="C16:C20"/>
    <mergeCell ref="D16:D20"/>
    <mergeCell ref="E16:E20"/>
    <mergeCell ref="F16:F20"/>
    <mergeCell ref="F26:F30"/>
    <mergeCell ref="F21:F25"/>
    <mergeCell ref="A51:A55"/>
    <mergeCell ref="B51:B55"/>
    <mergeCell ref="C51:C55"/>
    <mergeCell ref="D51:D55"/>
    <mergeCell ref="E51:E55"/>
    <mergeCell ref="L26:L30"/>
    <mergeCell ref="M26:M30"/>
    <mergeCell ref="G31:G35"/>
    <mergeCell ref="H31:H35"/>
    <mergeCell ref="I31:I35"/>
    <mergeCell ref="L31:L35"/>
    <mergeCell ref="I16:I20"/>
    <mergeCell ref="L16:L20"/>
    <mergeCell ref="M16:M20"/>
    <mergeCell ref="G21:G25"/>
    <mergeCell ref="H21:H25"/>
    <mergeCell ref="I21:I25"/>
    <mergeCell ref="L21:L25"/>
    <mergeCell ref="M21:M25"/>
    <mergeCell ref="G16:G20"/>
    <mergeCell ref="L46:L50"/>
    <mergeCell ref="M46:M50"/>
    <mergeCell ref="M51:M55"/>
    <mergeCell ref="A56:A60"/>
    <mergeCell ref="B56:B60"/>
    <mergeCell ref="C56:C60"/>
    <mergeCell ref="K31:K33"/>
    <mergeCell ref="J34:J35"/>
    <mergeCell ref="K34:K35"/>
    <mergeCell ref="J36:J39"/>
    <mergeCell ref="M41:M45"/>
    <mergeCell ref="M36:M40"/>
    <mergeCell ref="A36:A40"/>
    <mergeCell ref="B36:B40"/>
    <mergeCell ref="C36:C40"/>
    <mergeCell ref="D36:D40"/>
    <mergeCell ref="E36:E40"/>
    <mergeCell ref="F36:F40"/>
    <mergeCell ref="G36:G40"/>
    <mergeCell ref="H36:H40"/>
    <mergeCell ref="I36:I40"/>
    <mergeCell ref="L36:L40"/>
    <mergeCell ref="K36:K39"/>
    <mergeCell ref="M31:M35"/>
    <mergeCell ref="J76:K76"/>
    <mergeCell ref="A41:A45"/>
    <mergeCell ref="B41:B45"/>
    <mergeCell ref="C41:C45"/>
    <mergeCell ref="D41:D45"/>
    <mergeCell ref="E41:E45"/>
    <mergeCell ref="F41:F45"/>
    <mergeCell ref="I41:I45"/>
    <mergeCell ref="L41:L45"/>
    <mergeCell ref="A46:A50"/>
    <mergeCell ref="B46:B50"/>
    <mergeCell ref="C46:C50"/>
    <mergeCell ref="D46:D50"/>
    <mergeCell ref="E46:E50"/>
    <mergeCell ref="F46:F50"/>
    <mergeCell ref="J41:J44"/>
    <mergeCell ref="K41:K44"/>
    <mergeCell ref="K46:K49"/>
    <mergeCell ref="J46:J49"/>
    <mergeCell ref="J66:J69"/>
    <mergeCell ref="K66:K69"/>
    <mergeCell ref="J71:J74"/>
    <mergeCell ref="K71:K74"/>
    <mergeCell ref="I46:I50"/>
    <mergeCell ref="E2:G3"/>
    <mergeCell ref="G41:G45"/>
    <mergeCell ref="H41:H45"/>
    <mergeCell ref="F31:F35"/>
    <mergeCell ref="H16:H20"/>
    <mergeCell ref="J16:J18"/>
    <mergeCell ref="K16:K18"/>
    <mergeCell ref="J19:J20"/>
    <mergeCell ref="K19:K20"/>
    <mergeCell ref="J21:J23"/>
    <mergeCell ref="K21:K23"/>
    <mergeCell ref="J24:J25"/>
    <mergeCell ref="K24:K25"/>
    <mergeCell ref="J26:J28"/>
    <mergeCell ref="K26:K28"/>
    <mergeCell ref="J29:J30"/>
    <mergeCell ref="K29:K30"/>
    <mergeCell ref="J31:J33"/>
    <mergeCell ref="G26:G30"/>
    <mergeCell ref="H26:H30"/>
    <mergeCell ref="I26:I30"/>
  </mergeCells>
  <dataValidations disablePrompts="1" count="6">
    <dataValidation type="list" allowBlank="1" showInputMessage="1" showErrorMessage="1" sqref="D41:D45 D66:D75" xr:uid="{C8F259CC-68BE-4ADB-866A-20F198BF713F}">
      <formula1>$J$41:$J$45</formula1>
    </dataValidation>
    <dataValidation type="list" allowBlank="1" showInputMessage="1" showErrorMessage="1" sqref="D36:D40 D61:D65" xr:uid="{5C44EFF8-6422-4B60-AFFC-7EEDACA047B0}">
      <formula1>$J$36:$J$40</formula1>
    </dataValidation>
    <dataValidation type="list" allowBlank="1" showInputMessage="1" showErrorMessage="1" sqref="D16:D20" xr:uid="{8146A166-5A8E-4E99-8F54-7087B151EDE9}">
      <formula1>$J$16:$J$19</formula1>
    </dataValidation>
    <dataValidation type="list" allowBlank="1" showInputMessage="1" showErrorMessage="1" sqref="D21:D25 D46:D50" xr:uid="{5033D232-E2D6-4925-82FA-439C3959E915}">
      <formula1>$J$21:$J$24</formula1>
    </dataValidation>
    <dataValidation type="list" allowBlank="1" showInputMessage="1" showErrorMessage="1" sqref="D26:D30 D51:D55" xr:uid="{3C126D8E-E723-48AD-B1DE-66AD5D347CD5}">
      <formula1>$J$26:$J$29</formula1>
    </dataValidation>
    <dataValidation type="list" allowBlank="1" showInputMessage="1" showErrorMessage="1" sqref="D31:D35 D56:D60" xr:uid="{6193900C-C026-4B3F-94DC-D37A5E64077E}">
      <formula1>$J$31:$J$34</formula1>
    </dataValidation>
  </dataValidations>
  <pageMargins left="0.25" right="0.25" top="0.75" bottom="0.75" header="0.3" footer="0.3"/>
  <pageSetup paperSize="9" scale="59" orientation="landscape"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ED9810A9-D3CD-4ECB-BF3E-D8A3FC9A72A7}">
          <x14:formula1>
            <xm:f>'Response Guidelines'!$D$76:$D$82</xm:f>
          </x14:formula1>
          <xm:sqref>G16:G75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5741C-E52D-4B00-AB78-3257A2CD9FDE}">
  <sheetPr>
    <tabColor rgb="FF598787"/>
    <pageSetUpPr fitToPage="1"/>
  </sheetPr>
  <dimension ref="A1:N75"/>
  <sheetViews>
    <sheetView topLeftCell="D56" zoomScale="88" zoomScaleNormal="88" workbookViewId="0">
      <selection activeCell="L66" sqref="L66"/>
    </sheetView>
  </sheetViews>
  <sheetFormatPr defaultColWidth="9.1796875" defaultRowHeight="10.5" x14ac:dyDescent="0.25"/>
  <cols>
    <col min="1" max="1" width="3.1796875" style="18" bestFit="1" customWidth="1"/>
    <col min="2" max="2" width="37.1796875" style="17" customWidth="1"/>
    <col min="3" max="3" width="37.7265625" style="17" customWidth="1"/>
    <col min="4" max="5" width="23.1796875" style="17" customWidth="1"/>
    <col min="6" max="6" width="25.1796875" style="17" customWidth="1"/>
    <col min="7" max="7" width="11.26953125" style="17" customWidth="1"/>
    <col min="8" max="8" width="7.54296875" style="17" customWidth="1"/>
    <col min="9" max="9" width="7.1796875" style="16" customWidth="1"/>
    <col min="10" max="10" width="23.81640625" style="15" customWidth="1"/>
    <col min="11" max="11" width="5.26953125" style="14" customWidth="1"/>
    <col min="12" max="12" width="5.453125" style="12" customWidth="1"/>
    <col min="13" max="13" width="40.453125" style="13" customWidth="1"/>
    <col min="14" max="14" width="8.54296875" style="12" customWidth="1"/>
    <col min="15" max="16384" width="9.1796875" style="12"/>
  </cols>
  <sheetData>
    <row r="1" spans="1:13" x14ac:dyDescent="0.25">
      <c r="B1" s="77"/>
      <c r="C1" s="77"/>
      <c r="D1" s="77"/>
      <c r="E1" s="77"/>
      <c r="F1" s="77"/>
      <c r="G1" s="77"/>
      <c r="H1" s="77"/>
    </row>
    <row r="2" spans="1:13" ht="16.149999999999999" customHeight="1" x14ac:dyDescent="0.35">
      <c r="B2" s="10" t="s">
        <v>45</v>
      </c>
      <c r="C2" s="11" t="str">
        <f>'Scoring Summary'!C2</f>
        <v>&lt;insert before tender publication&gt;</v>
      </c>
      <c r="D2" s="47"/>
      <c r="E2" s="124" t="s">
        <v>65</v>
      </c>
      <c r="F2" s="124"/>
      <c r="G2" s="124"/>
      <c r="H2" s="47"/>
      <c r="I2" s="47"/>
      <c r="J2" s="47"/>
      <c r="K2" s="47"/>
      <c r="L2" s="47"/>
      <c r="M2" s="47"/>
    </row>
    <row r="3" spans="1:13" ht="16.149999999999999" customHeight="1" x14ac:dyDescent="0.35">
      <c r="B3" s="10" t="s">
        <v>48</v>
      </c>
      <c r="C3" s="11" t="str">
        <f>'Scoring Summary'!C3</f>
        <v>&lt;insert before tender publication&gt;</v>
      </c>
      <c r="D3" s="47"/>
      <c r="E3" s="124"/>
      <c r="F3" s="124"/>
      <c r="G3" s="124"/>
      <c r="H3" s="47"/>
      <c r="I3" s="47"/>
      <c r="J3" s="47"/>
      <c r="K3" s="47"/>
      <c r="L3" s="47"/>
      <c r="M3" s="47"/>
    </row>
    <row r="4" spans="1:13" ht="14.5" customHeight="1" x14ac:dyDescent="0.35">
      <c r="B4" s="10" t="s">
        <v>66</v>
      </c>
      <c r="C4" s="11" t="str">
        <f>'Scoring Summary'!C4</f>
        <v>&lt;Evaluator to complete&gt;</v>
      </c>
      <c r="D4" s="47"/>
      <c r="E4" s="76"/>
      <c r="F4" s="76"/>
      <c r="G4" s="76"/>
      <c r="H4" s="47"/>
      <c r="I4" s="47"/>
      <c r="J4" s="47"/>
      <c r="K4" s="47"/>
      <c r="L4" s="47"/>
      <c r="M4" s="47"/>
    </row>
    <row r="5" spans="1:13" ht="14.5" customHeight="1" x14ac:dyDescent="0.35">
      <c r="B5" s="10" t="s">
        <v>51</v>
      </c>
      <c r="C5" s="11" t="str">
        <f>'Scoring Summary'!C5</f>
        <v>&lt;Evaluator to complete&gt;</v>
      </c>
      <c r="D5" s="47"/>
      <c r="E5" s="47"/>
      <c r="F5" s="47"/>
      <c r="G5" s="47"/>
      <c r="H5" s="47"/>
      <c r="I5" s="47"/>
      <c r="J5" s="47"/>
      <c r="K5" s="47"/>
      <c r="L5" s="47"/>
      <c r="M5" s="47"/>
    </row>
    <row r="6" spans="1:13" ht="14.5" customHeight="1" x14ac:dyDescent="0.35">
      <c r="B6" s="10" t="s">
        <v>52</v>
      </c>
      <c r="C6" s="11" t="str">
        <f>'Scoring Summary'!C6</f>
        <v>&lt;Evaluator to complete&gt;</v>
      </c>
      <c r="D6" s="47"/>
      <c r="E6" s="47"/>
      <c r="F6" s="47"/>
      <c r="G6" s="47"/>
      <c r="H6" s="47"/>
      <c r="I6" s="47"/>
      <c r="J6" s="47"/>
      <c r="K6" s="47"/>
      <c r="L6" s="47"/>
      <c r="M6" s="47"/>
    </row>
    <row r="7" spans="1:13" ht="27.65" customHeight="1" x14ac:dyDescent="0.35">
      <c r="B7" s="10" t="s">
        <v>53</v>
      </c>
      <c r="C7" s="11"/>
      <c r="D7" s="47"/>
      <c r="E7" s="47"/>
      <c r="F7" s="47"/>
      <c r="G7" s="47"/>
      <c r="H7" s="47"/>
      <c r="I7" s="47"/>
      <c r="J7" s="47"/>
      <c r="K7" s="47"/>
      <c r="L7" s="47"/>
      <c r="M7" s="47"/>
    </row>
    <row r="8" spans="1:13" ht="12" customHeight="1" x14ac:dyDescent="0.25"/>
    <row r="10" spans="1:13" x14ac:dyDescent="0.25">
      <c r="B10" s="27"/>
      <c r="C10" s="27"/>
      <c r="D10" s="27"/>
      <c r="E10" s="27"/>
      <c r="F10" s="27"/>
      <c r="G10" s="27"/>
      <c r="H10" s="27"/>
    </row>
    <row r="12" spans="1:13" x14ac:dyDescent="0.25">
      <c r="B12" s="27"/>
      <c r="C12" s="27"/>
      <c r="D12" s="27"/>
      <c r="E12" s="27"/>
      <c r="F12" s="27"/>
      <c r="G12" s="27"/>
      <c r="H12" s="27"/>
    </row>
    <row r="13" spans="1:13" ht="11" thickBot="1" x14ac:dyDescent="0.3">
      <c r="B13" s="27"/>
      <c r="C13" s="27"/>
      <c r="D13" s="27"/>
      <c r="E13" s="27"/>
      <c r="F13" s="27"/>
      <c r="G13" s="27"/>
      <c r="H13" s="27"/>
    </row>
    <row r="14" spans="1:13" ht="14.5" customHeight="1" x14ac:dyDescent="0.2">
      <c r="A14" s="203" t="s">
        <v>0</v>
      </c>
      <c r="B14" s="205" t="s">
        <v>1</v>
      </c>
      <c r="C14" s="206"/>
      <c r="D14" s="207" t="s">
        <v>2</v>
      </c>
      <c r="E14" s="208"/>
      <c r="F14" s="209"/>
      <c r="G14" s="75"/>
      <c r="H14" s="75"/>
      <c r="I14" s="74" t="s">
        <v>3</v>
      </c>
      <c r="J14" s="73"/>
      <c r="K14" s="73"/>
      <c r="L14" s="73"/>
      <c r="M14" s="72"/>
    </row>
    <row r="15" spans="1:13" s="50" customFormat="1" ht="58.15" customHeight="1" thickBot="1" x14ac:dyDescent="0.4">
      <c r="A15" s="204"/>
      <c r="B15" s="71" t="s">
        <v>67</v>
      </c>
      <c r="C15" s="70" t="s">
        <v>4</v>
      </c>
      <c r="D15" s="69" t="s">
        <v>5</v>
      </c>
      <c r="E15" s="68" t="s">
        <v>6</v>
      </c>
      <c r="F15" s="67" t="s">
        <v>7</v>
      </c>
      <c r="G15" s="66" t="s">
        <v>8</v>
      </c>
      <c r="H15" s="65" t="s">
        <v>9</v>
      </c>
      <c r="I15" s="64" t="s">
        <v>10</v>
      </c>
      <c r="J15" s="63" t="s">
        <v>11</v>
      </c>
      <c r="K15" s="62" t="s">
        <v>12</v>
      </c>
      <c r="L15" s="61" t="s">
        <v>13</v>
      </c>
      <c r="M15" s="60" t="s">
        <v>14</v>
      </c>
    </row>
    <row r="16" spans="1:13" s="59" customFormat="1" ht="15" customHeight="1" x14ac:dyDescent="0.35">
      <c r="A16" s="210">
        <v>1</v>
      </c>
      <c r="B16" s="212" t="s">
        <v>116</v>
      </c>
      <c r="C16" s="219" t="s">
        <v>117</v>
      </c>
      <c r="D16" s="179"/>
      <c r="E16" s="214"/>
      <c r="F16" s="186"/>
      <c r="G16" s="201" t="s">
        <v>16</v>
      </c>
      <c r="H16" s="143">
        <f>IF(G16='Response Guidelines'!$D$76,'Response Guidelines'!$C$76, IF(G16='Response Guidelines'!$D$77,'Response Guidelines'!$C$77,IF(G16='Response Guidelines'!$D$78,'Response Guidelines'!$C$78,IF(G16='Response Guidelines'!$D$79,'Response Guidelines'!$C$79,IF(G16='Response Guidelines'!$D$80,'Response Guidelines'!$C$80,IF(G16='Response Guidelines'!$D$81,'Response Guidelines'!$C$81,IF(G16='Response Guidelines'!$D$82,'Response Guidelines'!$C$82,"No Rating")))))))</f>
        <v>6</v>
      </c>
      <c r="I16" s="156">
        <f>(H16/$H$66)/_xlfn.XLOOKUP('Scoring Summary'!$D$18,'Response Guidelines'!$D$87:$D$186,'Response Guidelines'!$C$87:$C$186,"",0,1)</f>
        <v>3.5999999999999879E-2</v>
      </c>
      <c r="J16" s="144" t="s">
        <v>134</v>
      </c>
      <c r="K16" s="147">
        <f>I16</f>
        <v>3.5999999999999879E-2</v>
      </c>
      <c r="L16" s="156"/>
      <c r="M16" s="200"/>
    </row>
    <row r="17" spans="1:13" s="59" customFormat="1" ht="15" customHeight="1" x14ac:dyDescent="0.35">
      <c r="A17" s="210"/>
      <c r="B17" s="177"/>
      <c r="C17" s="188"/>
      <c r="D17" s="180"/>
      <c r="E17" s="183"/>
      <c r="F17" s="186"/>
      <c r="G17" s="202"/>
      <c r="H17" s="139"/>
      <c r="I17" s="157"/>
      <c r="J17" s="145"/>
      <c r="K17" s="148"/>
      <c r="L17" s="157"/>
      <c r="M17" s="178"/>
    </row>
    <row r="18" spans="1:13" s="59" customFormat="1" ht="15" customHeight="1" x14ac:dyDescent="0.35">
      <c r="A18" s="210"/>
      <c r="B18" s="177"/>
      <c r="C18" s="188"/>
      <c r="D18" s="180"/>
      <c r="E18" s="183"/>
      <c r="F18" s="186"/>
      <c r="G18" s="202"/>
      <c r="H18" s="139"/>
      <c r="I18" s="157"/>
      <c r="J18" s="146"/>
      <c r="K18" s="149"/>
      <c r="L18" s="157"/>
      <c r="M18" s="178"/>
    </row>
    <row r="19" spans="1:13" s="59" customFormat="1" ht="15" customHeight="1" x14ac:dyDescent="0.35">
      <c r="A19" s="210"/>
      <c r="B19" s="177"/>
      <c r="C19" s="188"/>
      <c r="D19" s="180"/>
      <c r="E19" s="183"/>
      <c r="F19" s="186"/>
      <c r="G19" s="202"/>
      <c r="H19" s="139"/>
      <c r="I19" s="157"/>
      <c r="J19" s="150" t="s">
        <v>89</v>
      </c>
      <c r="K19" s="151">
        <v>0</v>
      </c>
      <c r="L19" s="157"/>
      <c r="M19" s="178"/>
    </row>
    <row r="20" spans="1:13" s="59" customFormat="1" ht="38.5" customHeight="1" x14ac:dyDescent="0.35">
      <c r="A20" s="211"/>
      <c r="B20" s="177"/>
      <c r="C20" s="188"/>
      <c r="D20" s="181"/>
      <c r="E20" s="184"/>
      <c r="F20" s="187"/>
      <c r="G20" s="202"/>
      <c r="H20" s="139"/>
      <c r="I20" s="157"/>
      <c r="J20" s="146"/>
      <c r="K20" s="149"/>
      <c r="L20" s="157"/>
      <c r="M20" s="178"/>
    </row>
    <row r="21" spans="1:13" s="50" customFormat="1" ht="10" customHeight="1" x14ac:dyDescent="0.35">
      <c r="A21" s="160">
        <v>2</v>
      </c>
      <c r="B21" s="212" t="s">
        <v>118</v>
      </c>
      <c r="C21" s="188" t="s">
        <v>119</v>
      </c>
      <c r="D21" s="179"/>
      <c r="E21" s="182"/>
      <c r="F21" s="185"/>
      <c r="G21" s="136" t="s">
        <v>16</v>
      </c>
      <c r="H21" s="154">
        <f>IF(G21='Response Guidelines'!$D$76,'Response Guidelines'!$C$76, IF(G21='Response Guidelines'!$D$77,'Response Guidelines'!$C$77,IF(G21='Response Guidelines'!$D$78,'Response Guidelines'!$C$78,IF(G21='Response Guidelines'!$D$79,'Response Guidelines'!$C$79,IF(G21='Response Guidelines'!$D$80,'Response Guidelines'!$C$80,IF(G21='Response Guidelines'!$D$81,'Response Guidelines'!$C$81,IF(G21='Response Guidelines'!$D$82,'Response Guidelines'!$C$82,"No Rating")))))))</f>
        <v>6</v>
      </c>
      <c r="I21" s="156">
        <f>(H21/$H$66)/_xlfn.XLOOKUP('Scoring Summary'!$D$18,'Response Guidelines'!$D$87:$D$186,'Response Guidelines'!$C$87:$C$186,"",0,1)</f>
        <v>3.5999999999999879E-2</v>
      </c>
      <c r="J21" s="150" t="s">
        <v>90</v>
      </c>
      <c r="K21" s="151">
        <f>I21</f>
        <v>3.5999999999999879E-2</v>
      </c>
      <c r="L21" s="157"/>
      <c r="M21" s="178"/>
    </row>
    <row r="22" spans="1:13" s="50" customFormat="1" ht="10" x14ac:dyDescent="0.35">
      <c r="A22" s="160"/>
      <c r="B22" s="177"/>
      <c r="C22" s="178"/>
      <c r="D22" s="180"/>
      <c r="E22" s="183"/>
      <c r="F22" s="186"/>
      <c r="G22" s="137"/>
      <c r="H22" s="139"/>
      <c r="I22" s="157"/>
      <c r="J22" s="145"/>
      <c r="K22" s="148"/>
      <c r="L22" s="157"/>
      <c r="M22" s="178"/>
    </row>
    <row r="23" spans="1:13" s="50" customFormat="1" ht="24.5" customHeight="1" x14ac:dyDescent="0.35">
      <c r="A23" s="160"/>
      <c r="B23" s="177"/>
      <c r="C23" s="178"/>
      <c r="D23" s="180"/>
      <c r="E23" s="183"/>
      <c r="F23" s="186"/>
      <c r="G23" s="137"/>
      <c r="H23" s="139"/>
      <c r="I23" s="157"/>
      <c r="J23" s="146"/>
      <c r="K23" s="149"/>
      <c r="L23" s="157"/>
      <c r="M23" s="178"/>
    </row>
    <row r="24" spans="1:13" s="50" customFormat="1" ht="10" x14ac:dyDescent="0.35">
      <c r="A24" s="160"/>
      <c r="B24" s="177"/>
      <c r="C24" s="178"/>
      <c r="D24" s="180"/>
      <c r="E24" s="183"/>
      <c r="F24" s="186"/>
      <c r="G24" s="137"/>
      <c r="H24" s="139"/>
      <c r="I24" s="157"/>
      <c r="J24" s="152" t="s">
        <v>91</v>
      </c>
      <c r="K24" s="151">
        <v>0</v>
      </c>
      <c r="L24" s="157"/>
      <c r="M24" s="178"/>
    </row>
    <row r="25" spans="1:13" s="50" customFormat="1" ht="34" customHeight="1" x14ac:dyDescent="0.35">
      <c r="A25" s="160"/>
      <c r="B25" s="177"/>
      <c r="C25" s="178"/>
      <c r="D25" s="181"/>
      <c r="E25" s="184"/>
      <c r="F25" s="187"/>
      <c r="G25" s="153"/>
      <c r="H25" s="139"/>
      <c r="I25" s="157"/>
      <c r="J25" s="146"/>
      <c r="K25" s="149"/>
      <c r="L25" s="157"/>
      <c r="M25" s="178"/>
    </row>
    <row r="26" spans="1:13" s="50" customFormat="1" ht="10" customHeight="1" x14ac:dyDescent="0.35">
      <c r="A26" s="160">
        <v>3</v>
      </c>
      <c r="B26" s="212" t="s">
        <v>120</v>
      </c>
      <c r="C26" s="188" t="s">
        <v>121</v>
      </c>
      <c r="D26" s="179"/>
      <c r="E26" s="150"/>
      <c r="F26" s="172"/>
      <c r="G26" s="136" t="s">
        <v>16</v>
      </c>
      <c r="H26" s="154">
        <f>IF(G26='Response Guidelines'!$D$76,'Response Guidelines'!$C$76, IF(G26='Response Guidelines'!$D$77,'Response Guidelines'!$C$77,IF(G26='Response Guidelines'!$D$78,'Response Guidelines'!$C$78,IF(G26='Response Guidelines'!$D$79,'Response Guidelines'!$C$79,IF(G26='Response Guidelines'!$D$80,'Response Guidelines'!$C$80,IF(G26='Response Guidelines'!$D$81,'Response Guidelines'!$C$81,IF(G26='Response Guidelines'!$D$82,'Response Guidelines'!$C$82,"No Rating")))))))</f>
        <v>6</v>
      </c>
      <c r="I26" s="156">
        <f>(H26/$H$66)/_xlfn.XLOOKUP('Scoring Summary'!$D$18,'Response Guidelines'!$D$87:$D$186,'Response Guidelines'!$C$87:$C$186,"",0,1)</f>
        <v>3.5999999999999879E-2</v>
      </c>
      <c r="J26" s="150" t="s">
        <v>135</v>
      </c>
      <c r="K26" s="151">
        <f>I26</f>
        <v>3.5999999999999879E-2</v>
      </c>
      <c r="L26" s="157"/>
      <c r="M26" s="188"/>
    </row>
    <row r="27" spans="1:13" s="50" customFormat="1" ht="12.75" customHeight="1" x14ac:dyDescent="0.35">
      <c r="A27" s="160"/>
      <c r="B27" s="177"/>
      <c r="C27" s="188"/>
      <c r="D27" s="180"/>
      <c r="E27" s="170"/>
      <c r="F27" s="141"/>
      <c r="G27" s="137"/>
      <c r="H27" s="139"/>
      <c r="I27" s="157"/>
      <c r="J27" s="145"/>
      <c r="K27" s="148"/>
      <c r="L27" s="157"/>
      <c r="M27" s="188"/>
    </row>
    <row r="28" spans="1:13" s="50" customFormat="1" ht="12.75" customHeight="1" x14ac:dyDescent="0.35">
      <c r="A28" s="196"/>
      <c r="B28" s="177"/>
      <c r="C28" s="189"/>
      <c r="D28" s="180"/>
      <c r="E28" s="170"/>
      <c r="F28" s="141"/>
      <c r="G28" s="137"/>
      <c r="H28" s="139"/>
      <c r="I28" s="157"/>
      <c r="J28" s="146"/>
      <c r="K28" s="149"/>
      <c r="L28" s="151"/>
      <c r="M28" s="189"/>
    </row>
    <row r="29" spans="1:13" s="50" customFormat="1" ht="12.75" customHeight="1" x14ac:dyDescent="0.35">
      <c r="A29" s="196"/>
      <c r="B29" s="177"/>
      <c r="C29" s="189"/>
      <c r="D29" s="180"/>
      <c r="E29" s="170"/>
      <c r="F29" s="141"/>
      <c r="G29" s="137"/>
      <c r="H29" s="139"/>
      <c r="I29" s="157"/>
      <c r="J29" s="150" t="s">
        <v>136</v>
      </c>
      <c r="K29" s="151">
        <v>0</v>
      </c>
      <c r="L29" s="151"/>
      <c r="M29" s="189"/>
    </row>
    <row r="30" spans="1:13" s="50" customFormat="1" ht="38" customHeight="1" x14ac:dyDescent="0.35">
      <c r="A30" s="196"/>
      <c r="B30" s="177"/>
      <c r="C30" s="188"/>
      <c r="D30" s="181"/>
      <c r="E30" s="199"/>
      <c r="F30" s="142"/>
      <c r="G30" s="153"/>
      <c r="H30" s="155"/>
      <c r="I30" s="157"/>
      <c r="J30" s="146"/>
      <c r="K30" s="149"/>
      <c r="L30" s="157"/>
      <c r="M30" s="188"/>
    </row>
    <row r="31" spans="1:13" s="50" customFormat="1" ht="18.649999999999999" customHeight="1" x14ac:dyDescent="0.35">
      <c r="A31" s="190">
        <v>4</v>
      </c>
      <c r="B31" s="212" t="s">
        <v>122</v>
      </c>
      <c r="C31" s="194" t="s">
        <v>123</v>
      </c>
      <c r="D31" s="216"/>
      <c r="E31" s="170"/>
      <c r="F31" s="141"/>
      <c r="G31" s="136" t="s">
        <v>41</v>
      </c>
      <c r="H31" s="154">
        <f>IF(G31='Response Guidelines'!$D$76,'Response Guidelines'!$C$76, IF(G31='Response Guidelines'!$D$77,'Response Guidelines'!$C$77,IF(G31='Response Guidelines'!$D$78,'Response Guidelines'!$C$78,IF(G31='Response Guidelines'!$D$79,'Response Guidelines'!$C$79,IF(G31='Response Guidelines'!$D$80,'Response Guidelines'!$C$80,IF(G31='Response Guidelines'!$D$81,'Response Guidelines'!$C$81,IF(G31='Response Guidelines'!$D$82,'Response Guidelines'!$C$82,"No Rating")))))))</f>
        <v>5</v>
      </c>
      <c r="I31" s="156">
        <f>(H31/$H$66)/_xlfn.XLOOKUP('Scoring Summary'!$D$18,'Response Guidelines'!$D$87:$D$186,'Response Guidelines'!$C$87:$C$186,"",0,1)</f>
        <v>2.9999999999999902E-2</v>
      </c>
      <c r="J31" s="150" t="s">
        <v>137</v>
      </c>
      <c r="K31" s="151">
        <f>I31</f>
        <v>2.9999999999999902E-2</v>
      </c>
      <c r="L31" s="156"/>
      <c r="M31" s="194"/>
    </row>
    <row r="32" spans="1:13" s="50" customFormat="1" ht="18.649999999999999" customHeight="1" x14ac:dyDescent="0.35">
      <c r="A32" s="191"/>
      <c r="B32" s="162"/>
      <c r="C32" s="188"/>
      <c r="D32" s="217"/>
      <c r="E32" s="170"/>
      <c r="F32" s="141"/>
      <c r="G32" s="137"/>
      <c r="H32" s="139"/>
      <c r="I32" s="157"/>
      <c r="J32" s="145"/>
      <c r="K32" s="148"/>
      <c r="L32" s="157"/>
      <c r="M32" s="188"/>
    </row>
    <row r="33" spans="1:14" s="50" customFormat="1" ht="18.649999999999999" customHeight="1" x14ac:dyDescent="0.35">
      <c r="A33" s="191"/>
      <c r="B33" s="162"/>
      <c r="C33" s="188"/>
      <c r="D33" s="217"/>
      <c r="E33" s="170"/>
      <c r="F33" s="141"/>
      <c r="G33" s="137"/>
      <c r="H33" s="139"/>
      <c r="I33" s="157"/>
      <c r="J33" s="146"/>
      <c r="K33" s="149"/>
      <c r="L33" s="157"/>
      <c r="M33" s="188"/>
    </row>
    <row r="34" spans="1:14" s="50" customFormat="1" ht="18.649999999999999" customHeight="1" x14ac:dyDescent="0.35">
      <c r="A34" s="191"/>
      <c r="B34" s="162"/>
      <c r="C34" s="188"/>
      <c r="D34" s="217"/>
      <c r="E34" s="170"/>
      <c r="F34" s="141"/>
      <c r="G34" s="137"/>
      <c r="H34" s="139"/>
      <c r="I34" s="157"/>
      <c r="J34" s="150" t="s">
        <v>138</v>
      </c>
      <c r="K34" s="151">
        <v>0</v>
      </c>
      <c r="L34" s="157"/>
      <c r="M34" s="188"/>
    </row>
    <row r="35" spans="1:14" s="50" customFormat="1" ht="18.649999999999999" customHeight="1" x14ac:dyDescent="0.35">
      <c r="A35" s="192"/>
      <c r="B35" s="162"/>
      <c r="C35" s="188"/>
      <c r="D35" s="218"/>
      <c r="E35" s="199"/>
      <c r="F35" s="142"/>
      <c r="G35" s="153"/>
      <c r="H35" s="155"/>
      <c r="I35" s="157"/>
      <c r="J35" s="146"/>
      <c r="K35" s="149"/>
      <c r="L35" s="157"/>
      <c r="M35" s="188"/>
    </row>
    <row r="36" spans="1:14" s="50" customFormat="1" ht="11.15" customHeight="1" x14ac:dyDescent="0.35">
      <c r="A36" s="160">
        <v>5</v>
      </c>
      <c r="B36" s="162" t="s">
        <v>186</v>
      </c>
      <c r="C36" s="164" t="s">
        <v>187</v>
      </c>
      <c r="D36" s="167"/>
      <c r="E36" s="150"/>
      <c r="F36" s="172"/>
      <c r="G36" s="136" t="s">
        <v>40</v>
      </c>
      <c r="H36" s="154">
        <f>IF(G36='Response Guidelines'!$D$76,'Response Guidelines'!$C$76, IF(G36='Response Guidelines'!$D$77,'Response Guidelines'!$C$77,IF(G36='Response Guidelines'!$D$78,'Response Guidelines'!$C$78,IF(G36='Response Guidelines'!$D$79,'Response Guidelines'!$C$79,IF(G36='Response Guidelines'!$D$80,'Response Guidelines'!$C$80,IF(G36='Response Guidelines'!$D$81,'Response Guidelines'!$C$81,IF(G36='Response Guidelines'!$D$82,'Response Guidelines'!$C$82,"No Rating")))))))</f>
        <v>4</v>
      </c>
      <c r="I36" s="156">
        <f>(H36/$H$66)/_xlfn.XLOOKUP('Scoring Summary'!$D$18,'Response Guidelines'!$D$87:$D$186,'Response Guidelines'!$C$87:$C$186,"",0,1)</f>
        <v>2.3999999999999921E-2</v>
      </c>
      <c r="J36" s="150" t="s">
        <v>188</v>
      </c>
      <c r="K36" s="151">
        <f>I36</f>
        <v>2.3999999999999921E-2</v>
      </c>
      <c r="L36" s="157"/>
      <c r="M36" s="188"/>
    </row>
    <row r="37" spans="1:14" s="50" customFormat="1" ht="11.15" customHeight="1" x14ac:dyDescent="0.35">
      <c r="A37" s="160"/>
      <c r="B37" s="162"/>
      <c r="C37" s="165"/>
      <c r="D37" s="168"/>
      <c r="E37" s="170"/>
      <c r="F37" s="141"/>
      <c r="G37" s="137"/>
      <c r="H37" s="139"/>
      <c r="I37" s="157"/>
      <c r="J37" s="145"/>
      <c r="K37" s="148"/>
      <c r="L37" s="157"/>
      <c r="M37" s="188"/>
    </row>
    <row r="38" spans="1:14" s="50" customFormat="1" ht="11.15" customHeight="1" x14ac:dyDescent="0.35">
      <c r="A38" s="196"/>
      <c r="B38" s="197"/>
      <c r="C38" s="165"/>
      <c r="D38" s="168"/>
      <c r="E38" s="170"/>
      <c r="F38" s="141"/>
      <c r="G38" s="137"/>
      <c r="H38" s="139"/>
      <c r="I38" s="157"/>
      <c r="J38" s="145"/>
      <c r="K38" s="148"/>
      <c r="L38" s="151"/>
      <c r="M38" s="189"/>
    </row>
    <row r="39" spans="1:14" s="50" customFormat="1" ht="19" customHeight="1" x14ac:dyDescent="0.35">
      <c r="A39" s="196"/>
      <c r="B39" s="197"/>
      <c r="C39" s="165"/>
      <c r="D39" s="168"/>
      <c r="E39" s="170"/>
      <c r="F39" s="141"/>
      <c r="G39" s="137"/>
      <c r="H39" s="139"/>
      <c r="I39" s="157"/>
      <c r="J39" s="146"/>
      <c r="K39" s="149"/>
      <c r="L39" s="151"/>
      <c r="M39" s="189"/>
    </row>
    <row r="40" spans="1:14" s="50" customFormat="1" ht="81" customHeight="1" thickBot="1" x14ac:dyDescent="0.4">
      <c r="A40" s="161"/>
      <c r="B40" s="162"/>
      <c r="C40" s="166"/>
      <c r="D40" s="198"/>
      <c r="E40" s="199"/>
      <c r="F40" s="142"/>
      <c r="G40" s="153"/>
      <c r="H40" s="155"/>
      <c r="I40" s="157"/>
      <c r="J40" s="58" t="s">
        <v>139</v>
      </c>
      <c r="K40" s="57">
        <v>0</v>
      </c>
      <c r="L40" s="157"/>
      <c r="M40" s="188"/>
    </row>
    <row r="41" spans="1:14" s="50" customFormat="1" ht="11.15" customHeight="1" x14ac:dyDescent="0.35">
      <c r="A41" s="160">
        <v>6</v>
      </c>
      <c r="B41" s="162" t="s">
        <v>124</v>
      </c>
      <c r="C41" s="164" t="s">
        <v>125</v>
      </c>
      <c r="D41" s="167"/>
      <c r="E41" s="150"/>
      <c r="F41" s="172"/>
      <c r="G41" s="136" t="s">
        <v>16</v>
      </c>
      <c r="H41" s="139">
        <f>IF(G41='Response Guidelines'!$D$76,'Response Guidelines'!$C$76, IF(G41='Response Guidelines'!$D$77,'Response Guidelines'!$C$77,IF(G41='Response Guidelines'!$D$78,'Response Guidelines'!$C$78,IF(G41='Response Guidelines'!$D$79,'Response Guidelines'!$C$79,IF(G41='Response Guidelines'!$D$80,'Response Guidelines'!$C$80,IF(G41='Response Guidelines'!$D$81,'Response Guidelines'!$C$81,IF(G41='Response Guidelines'!$D$82,'Response Guidelines'!$C$82,"No Rating")))))))</f>
        <v>6</v>
      </c>
      <c r="I41" s="156">
        <f>(H41/$H$66)/_xlfn.XLOOKUP('Scoring Summary'!$D$18,'Response Guidelines'!$D$87:$D$186,'Response Guidelines'!$C$87:$C$186,"",0,1)</f>
        <v>3.5999999999999879E-2</v>
      </c>
      <c r="J41" s="150" t="s">
        <v>140</v>
      </c>
      <c r="K41" s="151">
        <f>I41</f>
        <v>3.5999999999999879E-2</v>
      </c>
      <c r="L41" s="151"/>
      <c r="M41" s="188"/>
    </row>
    <row r="42" spans="1:14" s="50" customFormat="1" ht="11.15" customHeight="1" x14ac:dyDescent="0.35">
      <c r="A42" s="160"/>
      <c r="B42" s="162"/>
      <c r="C42" s="165"/>
      <c r="D42" s="168"/>
      <c r="E42" s="170"/>
      <c r="F42" s="141"/>
      <c r="G42" s="137"/>
      <c r="H42" s="139"/>
      <c r="I42" s="157"/>
      <c r="J42" s="145"/>
      <c r="K42" s="148"/>
      <c r="L42" s="175"/>
      <c r="M42" s="188"/>
    </row>
    <row r="43" spans="1:14" s="50" customFormat="1" ht="11.15" customHeight="1" x14ac:dyDescent="0.35">
      <c r="A43" s="160"/>
      <c r="B43" s="162"/>
      <c r="C43" s="165"/>
      <c r="D43" s="168"/>
      <c r="E43" s="170"/>
      <c r="F43" s="141"/>
      <c r="G43" s="137"/>
      <c r="H43" s="139"/>
      <c r="I43" s="157"/>
      <c r="J43" s="145"/>
      <c r="K43" s="148"/>
      <c r="L43" s="175"/>
      <c r="M43" s="188"/>
    </row>
    <row r="44" spans="1:14" s="50" customFormat="1" ht="28.5" customHeight="1" x14ac:dyDescent="0.35">
      <c r="A44" s="160"/>
      <c r="B44" s="162"/>
      <c r="C44" s="165"/>
      <c r="D44" s="168"/>
      <c r="E44" s="170"/>
      <c r="F44" s="141"/>
      <c r="G44" s="137"/>
      <c r="H44" s="139"/>
      <c r="I44" s="157"/>
      <c r="J44" s="146"/>
      <c r="K44" s="149"/>
      <c r="L44" s="175"/>
      <c r="M44" s="188"/>
    </row>
    <row r="45" spans="1:14" s="50" customFormat="1" ht="83.5" customHeight="1" thickBot="1" x14ac:dyDescent="0.4">
      <c r="A45" s="161"/>
      <c r="B45" s="163"/>
      <c r="C45" s="166"/>
      <c r="D45" s="169"/>
      <c r="E45" s="171"/>
      <c r="F45" s="173"/>
      <c r="G45" s="138"/>
      <c r="H45" s="140"/>
      <c r="I45" s="157"/>
      <c r="J45" s="56" t="s">
        <v>141</v>
      </c>
      <c r="K45" s="55">
        <v>0</v>
      </c>
      <c r="L45" s="176"/>
      <c r="M45" s="195"/>
    </row>
    <row r="46" spans="1:14" s="50" customFormat="1" ht="16.149999999999999" customHeight="1" x14ac:dyDescent="0.35">
      <c r="A46" s="160">
        <v>7</v>
      </c>
      <c r="B46" s="162" t="s">
        <v>126</v>
      </c>
      <c r="C46" s="164" t="s">
        <v>127</v>
      </c>
      <c r="D46" s="179"/>
      <c r="E46" s="182"/>
      <c r="F46" s="185"/>
      <c r="G46" s="136" t="s">
        <v>15</v>
      </c>
      <c r="H46" s="154">
        <f>IF(G46='Response Guidelines'!$D$76,'Response Guidelines'!$C$76, IF(G46='Response Guidelines'!$D$77,'Response Guidelines'!$C$77,IF(G46='Response Guidelines'!$D$78,'Response Guidelines'!$C$78,IF(G46='Response Guidelines'!$D$79,'Response Guidelines'!$C$79,IF(G46='Response Guidelines'!$D$80,'Response Guidelines'!$C$80,IF(G46='Response Guidelines'!$D$81,'Response Guidelines'!$C$81,IF(G46='Response Guidelines'!$D$82,'Response Guidelines'!$C$82,"No Rating")))))))</f>
        <v>3</v>
      </c>
      <c r="I46" s="156">
        <f>(H46/$H$66)/_xlfn.XLOOKUP('Scoring Summary'!$D$18,'Response Guidelines'!$D$87:$D$186,'Response Guidelines'!$C$87:$C$186,"",0,1)</f>
        <v>1.799999999999994E-2</v>
      </c>
      <c r="J46" s="144" t="s">
        <v>142</v>
      </c>
      <c r="K46" s="147">
        <f>I46</f>
        <v>1.799999999999994E-2</v>
      </c>
      <c r="L46" s="157"/>
      <c r="M46" s="178"/>
    </row>
    <row r="47" spans="1:14" ht="10" x14ac:dyDescent="0.2">
      <c r="A47" s="160"/>
      <c r="B47" s="177"/>
      <c r="C47" s="165"/>
      <c r="D47" s="180"/>
      <c r="E47" s="183"/>
      <c r="F47" s="186"/>
      <c r="G47" s="137"/>
      <c r="H47" s="139"/>
      <c r="I47" s="157"/>
      <c r="J47" s="145"/>
      <c r="K47" s="148"/>
      <c r="L47" s="157"/>
      <c r="M47" s="178"/>
      <c r="N47" s="50"/>
    </row>
    <row r="48" spans="1:14" ht="10" x14ac:dyDescent="0.2">
      <c r="A48" s="160"/>
      <c r="B48" s="177"/>
      <c r="C48" s="165"/>
      <c r="D48" s="180"/>
      <c r="E48" s="183"/>
      <c r="F48" s="186"/>
      <c r="G48" s="137"/>
      <c r="H48" s="139"/>
      <c r="I48" s="157"/>
      <c r="J48" s="145"/>
      <c r="K48" s="148"/>
      <c r="L48" s="157"/>
      <c r="M48" s="178"/>
      <c r="N48" s="50"/>
    </row>
    <row r="49" spans="1:14" ht="10" x14ac:dyDescent="0.2">
      <c r="A49" s="160"/>
      <c r="B49" s="177"/>
      <c r="C49" s="165"/>
      <c r="D49" s="180"/>
      <c r="E49" s="183"/>
      <c r="F49" s="186"/>
      <c r="G49" s="137"/>
      <c r="H49" s="139"/>
      <c r="I49" s="157"/>
      <c r="J49" s="146"/>
      <c r="K49" s="149"/>
      <c r="L49" s="157"/>
      <c r="M49" s="178"/>
      <c r="N49" s="50"/>
    </row>
    <row r="50" spans="1:14" ht="41" customHeight="1" x14ac:dyDescent="0.2">
      <c r="A50" s="160"/>
      <c r="B50" s="177"/>
      <c r="C50" s="166"/>
      <c r="D50" s="181"/>
      <c r="E50" s="184"/>
      <c r="F50" s="187"/>
      <c r="G50" s="153"/>
      <c r="H50" s="139"/>
      <c r="I50" s="157"/>
      <c r="J50" s="58" t="s">
        <v>143</v>
      </c>
      <c r="K50" s="57">
        <v>0</v>
      </c>
      <c r="L50" s="157"/>
      <c r="M50" s="178"/>
      <c r="N50" s="50"/>
    </row>
    <row r="51" spans="1:14" ht="10" x14ac:dyDescent="0.2">
      <c r="A51" s="160">
        <v>8</v>
      </c>
      <c r="B51" s="162" t="s">
        <v>128</v>
      </c>
      <c r="C51" s="188" t="s">
        <v>129</v>
      </c>
      <c r="D51" s="179"/>
      <c r="E51" s="150"/>
      <c r="F51" s="172"/>
      <c r="G51" s="136" t="s">
        <v>16</v>
      </c>
      <c r="H51" s="154">
        <f>IF(G51='Response Guidelines'!$D$76,'Response Guidelines'!$C$76, IF(G51='Response Guidelines'!$D$77,'Response Guidelines'!$C$77,IF(G51='Response Guidelines'!$D$78,'Response Guidelines'!$C$78,IF(G51='Response Guidelines'!$D$79,'Response Guidelines'!$C$79,IF(G51='Response Guidelines'!$D$80,'Response Guidelines'!$C$80,IF(G51='Response Guidelines'!$D$81,'Response Guidelines'!$C$81,IF(G51='Response Guidelines'!$D$82,'Response Guidelines'!$C$82,"No Rating")))))))</f>
        <v>6</v>
      </c>
      <c r="I51" s="156">
        <f>(H51/$H$66)/_xlfn.XLOOKUP('Scoring Summary'!$D$18,'Response Guidelines'!$D$87:$D$186,'Response Guidelines'!$C$87:$C$186,"",0,1)</f>
        <v>3.5999999999999879E-2</v>
      </c>
      <c r="J51" s="150" t="s">
        <v>144</v>
      </c>
      <c r="K51" s="151">
        <f>I51</f>
        <v>3.5999999999999879E-2</v>
      </c>
      <c r="L51" s="157"/>
      <c r="M51" s="188"/>
      <c r="N51" s="50"/>
    </row>
    <row r="52" spans="1:14" ht="10" x14ac:dyDescent="0.2">
      <c r="A52" s="160"/>
      <c r="B52" s="162"/>
      <c r="C52" s="188"/>
      <c r="D52" s="180"/>
      <c r="E52" s="170"/>
      <c r="F52" s="141"/>
      <c r="G52" s="137"/>
      <c r="H52" s="139"/>
      <c r="I52" s="157"/>
      <c r="J52" s="145"/>
      <c r="K52" s="148"/>
      <c r="L52" s="157"/>
      <c r="M52" s="188"/>
      <c r="N52" s="50"/>
    </row>
    <row r="53" spans="1:14" ht="10" x14ac:dyDescent="0.2">
      <c r="A53" s="196"/>
      <c r="B53" s="197"/>
      <c r="C53" s="189"/>
      <c r="D53" s="180"/>
      <c r="E53" s="170"/>
      <c r="F53" s="141"/>
      <c r="G53" s="137"/>
      <c r="H53" s="139"/>
      <c r="I53" s="157"/>
      <c r="J53" s="145"/>
      <c r="K53" s="148"/>
      <c r="L53" s="151"/>
      <c r="M53" s="189"/>
      <c r="N53" s="50"/>
    </row>
    <row r="54" spans="1:14" ht="10" x14ac:dyDescent="0.2">
      <c r="A54" s="196"/>
      <c r="B54" s="197"/>
      <c r="C54" s="189"/>
      <c r="D54" s="180"/>
      <c r="E54" s="170"/>
      <c r="F54" s="141"/>
      <c r="G54" s="137"/>
      <c r="H54" s="139"/>
      <c r="I54" s="157"/>
      <c r="J54" s="146"/>
      <c r="K54" s="149"/>
      <c r="L54" s="151"/>
      <c r="M54" s="189"/>
      <c r="N54" s="50"/>
    </row>
    <row r="55" spans="1:14" ht="41" customHeight="1" x14ac:dyDescent="0.2">
      <c r="A55" s="196"/>
      <c r="B55" s="162"/>
      <c r="C55" s="188"/>
      <c r="D55" s="181"/>
      <c r="E55" s="199"/>
      <c r="F55" s="142"/>
      <c r="G55" s="153"/>
      <c r="H55" s="155"/>
      <c r="I55" s="157"/>
      <c r="J55" s="58" t="s">
        <v>145</v>
      </c>
      <c r="K55" s="57">
        <v>0</v>
      </c>
      <c r="L55" s="157"/>
      <c r="M55" s="188"/>
      <c r="N55" s="50"/>
    </row>
    <row r="56" spans="1:14" ht="10" x14ac:dyDescent="0.2">
      <c r="A56" s="190">
        <v>9</v>
      </c>
      <c r="B56" s="212" t="s">
        <v>130</v>
      </c>
      <c r="C56" s="194" t="s">
        <v>131</v>
      </c>
      <c r="D56" s="216"/>
      <c r="E56" s="170"/>
      <c r="F56" s="141"/>
      <c r="G56" s="136" t="s">
        <v>40</v>
      </c>
      <c r="H56" s="154">
        <f>IF(G56='Response Guidelines'!$D$76,'Response Guidelines'!$C$76, IF(G56='Response Guidelines'!$D$77,'Response Guidelines'!$C$77,IF(G56='Response Guidelines'!$D$78,'Response Guidelines'!$C$78,IF(G56='Response Guidelines'!$D$79,'Response Guidelines'!$C$79,IF(G56='Response Guidelines'!$D$80,'Response Guidelines'!$C$80,IF(G56='Response Guidelines'!$D$81,'Response Guidelines'!$C$81,IF(G56='Response Guidelines'!$D$82,'Response Guidelines'!$C$82,"No Rating")))))))</f>
        <v>4</v>
      </c>
      <c r="I56" s="156">
        <f>(H56/$H$66)/_xlfn.XLOOKUP('Scoring Summary'!$D$18,'Response Guidelines'!$D$87:$D$186,'Response Guidelines'!$C$87:$C$186,"",0,1)</f>
        <v>2.3999999999999921E-2</v>
      </c>
      <c r="J56" s="150" t="s">
        <v>146</v>
      </c>
      <c r="K56" s="151">
        <f>I56</f>
        <v>2.3999999999999921E-2</v>
      </c>
      <c r="L56" s="156"/>
      <c r="M56" s="194"/>
      <c r="N56" s="50"/>
    </row>
    <row r="57" spans="1:14" ht="10" x14ac:dyDescent="0.2">
      <c r="A57" s="191"/>
      <c r="B57" s="162"/>
      <c r="C57" s="188"/>
      <c r="D57" s="217"/>
      <c r="E57" s="170"/>
      <c r="F57" s="141"/>
      <c r="G57" s="137"/>
      <c r="H57" s="139"/>
      <c r="I57" s="157"/>
      <c r="J57" s="145"/>
      <c r="K57" s="148"/>
      <c r="L57" s="157"/>
      <c r="M57" s="188"/>
      <c r="N57" s="50"/>
    </row>
    <row r="58" spans="1:14" ht="10" x14ac:dyDescent="0.2">
      <c r="A58" s="191"/>
      <c r="B58" s="162"/>
      <c r="C58" s="188"/>
      <c r="D58" s="217"/>
      <c r="E58" s="170"/>
      <c r="F58" s="141"/>
      <c r="G58" s="137"/>
      <c r="H58" s="139"/>
      <c r="I58" s="157"/>
      <c r="J58" s="145"/>
      <c r="K58" s="148"/>
      <c r="L58" s="157"/>
      <c r="M58" s="188"/>
      <c r="N58" s="50"/>
    </row>
    <row r="59" spans="1:14" ht="10" x14ac:dyDescent="0.2">
      <c r="A59" s="191"/>
      <c r="B59" s="162"/>
      <c r="C59" s="188"/>
      <c r="D59" s="217"/>
      <c r="E59" s="170"/>
      <c r="F59" s="141"/>
      <c r="G59" s="137"/>
      <c r="H59" s="139"/>
      <c r="I59" s="157"/>
      <c r="J59" s="146"/>
      <c r="K59" s="149"/>
      <c r="L59" s="157"/>
      <c r="M59" s="188"/>
      <c r="N59" s="50"/>
    </row>
    <row r="60" spans="1:14" ht="31" customHeight="1" x14ac:dyDescent="0.2">
      <c r="A60" s="192"/>
      <c r="B60" s="162"/>
      <c r="C60" s="188"/>
      <c r="D60" s="218"/>
      <c r="E60" s="199"/>
      <c r="F60" s="142"/>
      <c r="G60" s="153"/>
      <c r="H60" s="155"/>
      <c r="I60" s="157"/>
      <c r="J60" s="58" t="s">
        <v>147</v>
      </c>
      <c r="K60" s="57">
        <v>0</v>
      </c>
      <c r="L60" s="157"/>
      <c r="M60" s="188"/>
      <c r="N60" s="50"/>
    </row>
    <row r="61" spans="1:14" ht="10" customHeight="1" x14ac:dyDescent="0.2">
      <c r="A61" s="160">
        <v>10</v>
      </c>
      <c r="B61" s="162" t="s">
        <v>132</v>
      </c>
      <c r="C61" s="194" t="s">
        <v>133</v>
      </c>
      <c r="D61" s="167"/>
      <c r="E61" s="150"/>
      <c r="F61" s="172"/>
      <c r="G61" s="136" t="s">
        <v>40</v>
      </c>
      <c r="H61" s="154">
        <f>IF(G61='Response Guidelines'!$D$76,'Response Guidelines'!$C$76, IF(G61='Response Guidelines'!$D$77,'Response Guidelines'!$C$77,IF(G61='Response Guidelines'!$D$78,'Response Guidelines'!$C$78,IF(G61='Response Guidelines'!$D$79,'Response Guidelines'!$C$79,IF(G61='Response Guidelines'!$D$80,'Response Guidelines'!$C$80,IF(G61='Response Guidelines'!$D$81,'Response Guidelines'!$C$81,IF(G61='Response Guidelines'!$D$82,'Response Guidelines'!$C$82,"No Rating")))))))</f>
        <v>4</v>
      </c>
      <c r="I61" s="156">
        <f>(H61/$H$66)/_xlfn.XLOOKUP('Scoring Summary'!$D$18,'Response Guidelines'!$D$87:$D$186,'Response Guidelines'!$C$87:$C$186,"",0,1)</f>
        <v>2.3999999999999921E-2</v>
      </c>
      <c r="J61" s="150" t="s">
        <v>148</v>
      </c>
      <c r="K61" s="151">
        <f>I61</f>
        <v>2.3999999999999921E-2</v>
      </c>
      <c r="L61" s="157"/>
      <c r="M61" s="188"/>
      <c r="N61" s="50"/>
    </row>
    <row r="62" spans="1:14" ht="10" x14ac:dyDescent="0.2">
      <c r="A62" s="160"/>
      <c r="B62" s="162"/>
      <c r="C62" s="188"/>
      <c r="D62" s="168"/>
      <c r="E62" s="170"/>
      <c r="F62" s="141"/>
      <c r="G62" s="137"/>
      <c r="H62" s="139"/>
      <c r="I62" s="157"/>
      <c r="J62" s="145"/>
      <c r="K62" s="148"/>
      <c r="L62" s="157"/>
      <c r="M62" s="188"/>
      <c r="N62" s="50"/>
    </row>
    <row r="63" spans="1:14" ht="10" x14ac:dyDescent="0.2">
      <c r="A63" s="196"/>
      <c r="B63" s="197"/>
      <c r="C63" s="188"/>
      <c r="D63" s="168"/>
      <c r="E63" s="170"/>
      <c r="F63" s="141"/>
      <c r="G63" s="137"/>
      <c r="H63" s="139"/>
      <c r="I63" s="157"/>
      <c r="J63" s="145"/>
      <c r="K63" s="148"/>
      <c r="L63" s="151"/>
      <c r="M63" s="189"/>
      <c r="N63" s="50"/>
    </row>
    <row r="64" spans="1:14" ht="10" x14ac:dyDescent="0.2">
      <c r="A64" s="196"/>
      <c r="B64" s="197"/>
      <c r="C64" s="188"/>
      <c r="D64" s="168"/>
      <c r="E64" s="170"/>
      <c r="F64" s="141"/>
      <c r="G64" s="137"/>
      <c r="H64" s="139"/>
      <c r="I64" s="157"/>
      <c r="J64" s="146"/>
      <c r="K64" s="149"/>
      <c r="L64" s="151"/>
      <c r="M64" s="189"/>
      <c r="N64" s="50"/>
    </row>
    <row r="65" spans="1:14" ht="39" customHeight="1" thickBot="1" x14ac:dyDescent="0.25">
      <c r="A65" s="161"/>
      <c r="B65" s="162"/>
      <c r="C65" s="188"/>
      <c r="D65" s="198"/>
      <c r="E65" s="199"/>
      <c r="F65" s="142"/>
      <c r="G65" s="153"/>
      <c r="H65" s="155"/>
      <c r="I65" s="157"/>
      <c r="J65" s="221" t="s">
        <v>192</v>
      </c>
      <c r="K65" s="57">
        <v>0</v>
      </c>
      <c r="L65" s="157"/>
      <c r="M65" s="188"/>
      <c r="N65" s="50"/>
    </row>
    <row r="66" spans="1:14" ht="10" customHeight="1" thickBot="1" x14ac:dyDescent="0.25">
      <c r="A66" s="96"/>
      <c r="B66" s="54" t="s">
        <v>17</v>
      </c>
      <c r="C66" s="54"/>
      <c r="D66" s="54"/>
      <c r="E66" s="54"/>
      <c r="F66" s="54"/>
      <c r="G66" s="54"/>
      <c r="H66" s="53">
        <f>SUM(H16:H65)</f>
        <v>50</v>
      </c>
      <c r="I66" s="222">
        <f>SUM(I16:I65)</f>
        <v>0.29999999999999899</v>
      </c>
      <c r="J66" s="158" t="s">
        <v>18</v>
      </c>
      <c r="K66" s="159"/>
      <c r="L66" s="52">
        <f>SUM(L16:L65)</f>
        <v>0</v>
      </c>
      <c r="M66" s="51"/>
      <c r="N66" s="50"/>
    </row>
    <row r="70" spans="1:14" ht="34" customHeight="1" x14ac:dyDescent="0.25"/>
    <row r="71" spans="1:14" ht="10" customHeight="1" x14ac:dyDescent="0.25"/>
    <row r="74" spans="1:14" ht="29.5" customHeight="1" x14ac:dyDescent="0.25"/>
    <row r="75" spans="1:14" ht="57" customHeight="1" x14ac:dyDescent="0.25"/>
  </sheetData>
  <mergeCells count="143">
    <mergeCell ref="E2:G3"/>
    <mergeCell ref="A14:A15"/>
    <mergeCell ref="B14:C14"/>
    <mergeCell ref="D14:F14"/>
    <mergeCell ref="A16:A20"/>
    <mergeCell ref="B16:B20"/>
    <mergeCell ref="C16:C20"/>
    <mergeCell ref="D16:D20"/>
    <mergeCell ref="E16:E20"/>
    <mergeCell ref="F16:F20"/>
    <mergeCell ref="A21:A25"/>
    <mergeCell ref="B21:B25"/>
    <mergeCell ref="C21:C25"/>
    <mergeCell ref="D21:D25"/>
    <mergeCell ref="E21:E25"/>
    <mergeCell ref="F21:F25"/>
    <mergeCell ref="G21:G25"/>
    <mergeCell ref="G16:G20"/>
    <mergeCell ref="H16:H20"/>
    <mergeCell ref="H21:H25"/>
    <mergeCell ref="I21:I25"/>
    <mergeCell ref="J21:J23"/>
    <mergeCell ref="K21:K23"/>
    <mergeCell ref="L21:L25"/>
    <mergeCell ref="M21:M25"/>
    <mergeCell ref="J24:J25"/>
    <mergeCell ref="K24:K25"/>
    <mergeCell ref="M16:M20"/>
    <mergeCell ref="J19:J20"/>
    <mergeCell ref="K19:K20"/>
    <mergeCell ref="I16:I20"/>
    <mergeCell ref="J16:J18"/>
    <mergeCell ref="K16:K18"/>
    <mergeCell ref="L16:L20"/>
    <mergeCell ref="A31:A35"/>
    <mergeCell ref="B31:B35"/>
    <mergeCell ref="C31:C35"/>
    <mergeCell ref="D31:D35"/>
    <mergeCell ref="E31:E35"/>
    <mergeCell ref="F31:F35"/>
    <mergeCell ref="G31:G35"/>
    <mergeCell ref="G26:G30"/>
    <mergeCell ref="H26:H30"/>
    <mergeCell ref="A26:A30"/>
    <mergeCell ref="B26:B30"/>
    <mergeCell ref="C26:C30"/>
    <mergeCell ref="D26:D30"/>
    <mergeCell ref="E26:E30"/>
    <mergeCell ref="F26:F30"/>
    <mergeCell ref="H31:H35"/>
    <mergeCell ref="I31:I35"/>
    <mergeCell ref="J31:J33"/>
    <mergeCell ref="K31:K33"/>
    <mergeCell ref="L31:L35"/>
    <mergeCell ref="M31:M35"/>
    <mergeCell ref="J34:J35"/>
    <mergeCell ref="K34:K35"/>
    <mergeCell ref="M26:M30"/>
    <mergeCell ref="J29:J30"/>
    <mergeCell ref="K29:K30"/>
    <mergeCell ref="I26:I30"/>
    <mergeCell ref="J26:J28"/>
    <mergeCell ref="K26:K28"/>
    <mergeCell ref="L26:L30"/>
    <mergeCell ref="M36:M40"/>
    <mergeCell ref="A41:A45"/>
    <mergeCell ref="B41:B45"/>
    <mergeCell ref="C41:C45"/>
    <mergeCell ref="D41:D45"/>
    <mergeCell ref="E41:E45"/>
    <mergeCell ref="F41:F45"/>
    <mergeCell ref="G41:G45"/>
    <mergeCell ref="H41:H45"/>
    <mergeCell ref="I41:I45"/>
    <mergeCell ref="G36:G40"/>
    <mergeCell ref="H36:H40"/>
    <mergeCell ref="I36:I40"/>
    <mergeCell ref="J36:J39"/>
    <mergeCell ref="K36:K39"/>
    <mergeCell ref="L36:L40"/>
    <mergeCell ref="A36:A40"/>
    <mergeCell ref="B36:B40"/>
    <mergeCell ref="C36:C40"/>
    <mergeCell ref="D36:D40"/>
    <mergeCell ref="E36:E40"/>
    <mergeCell ref="F36:F40"/>
    <mergeCell ref="J41:J44"/>
    <mergeCell ref="K41:K44"/>
    <mergeCell ref="L41:L45"/>
    <mergeCell ref="M41:M45"/>
    <mergeCell ref="A46:A50"/>
    <mergeCell ref="B46:B50"/>
    <mergeCell ref="C46:C50"/>
    <mergeCell ref="D46:D50"/>
    <mergeCell ref="E46:E50"/>
    <mergeCell ref="F46:F50"/>
    <mergeCell ref="M46:M50"/>
    <mergeCell ref="G46:G50"/>
    <mergeCell ref="H46:H50"/>
    <mergeCell ref="I46:I50"/>
    <mergeCell ref="J46:J49"/>
    <mergeCell ref="K46:K49"/>
    <mergeCell ref="L46:L50"/>
    <mergeCell ref="J51:J54"/>
    <mergeCell ref="K51:K54"/>
    <mergeCell ref="L51:L55"/>
    <mergeCell ref="M51:M55"/>
    <mergeCell ref="A56:A60"/>
    <mergeCell ref="B56:B60"/>
    <mergeCell ref="C56:C60"/>
    <mergeCell ref="D56:D60"/>
    <mergeCell ref="E56:E60"/>
    <mergeCell ref="F56:F60"/>
    <mergeCell ref="A51:A55"/>
    <mergeCell ref="B51:B55"/>
    <mergeCell ref="C51:C55"/>
    <mergeCell ref="D51:D55"/>
    <mergeCell ref="E51:E55"/>
    <mergeCell ref="F51:F55"/>
    <mergeCell ref="G51:G55"/>
    <mergeCell ref="H51:H55"/>
    <mergeCell ref="I51:I55"/>
    <mergeCell ref="J66:K66"/>
    <mergeCell ref="J61:J64"/>
    <mergeCell ref="K61:K64"/>
    <mergeCell ref="L61:L65"/>
    <mergeCell ref="M61:M65"/>
    <mergeCell ref="M56:M60"/>
    <mergeCell ref="A61:A65"/>
    <mergeCell ref="B61:B65"/>
    <mergeCell ref="C61:C65"/>
    <mergeCell ref="D61:D65"/>
    <mergeCell ref="E61:E65"/>
    <mergeCell ref="F61:F65"/>
    <mergeCell ref="G61:G65"/>
    <mergeCell ref="H61:H65"/>
    <mergeCell ref="I61:I65"/>
    <mergeCell ref="G56:G60"/>
    <mergeCell ref="H56:H60"/>
    <mergeCell ref="I56:I60"/>
    <mergeCell ref="J56:J59"/>
    <mergeCell ref="K56:K59"/>
    <mergeCell ref="L56:L60"/>
  </mergeCells>
  <dataValidations count="6">
    <dataValidation type="list" allowBlank="1" showInputMessage="1" showErrorMessage="1" sqref="D31:D35 D56:D60" xr:uid="{27A589FB-C6F0-4ABB-8728-F7AB323316F8}">
      <formula1>$J$31:$J$34</formula1>
    </dataValidation>
    <dataValidation type="list" allowBlank="1" showInputMessage="1" showErrorMessage="1" sqref="D26:D30 D51:D55" xr:uid="{F02CB0E9-B721-461F-8B59-CDB6F8765A9D}">
      <formula1>$J$26:$J$29</formula1>
    </dataValidation>
    <dataValidation type="list" allowBlank="1" showInputMessage="1" showErrorMessage="1" sqref="D21:D25 D46:D50" xr:uid="{5AA85DBE-B4AA-4A60-9011-28C320F6456C}">
      <formula1>$J$21:$J$24</formula1>
    </dataValidation>
    <dataValidation type="list" allowBlank="1" showInputMessage="1" showErrorMessage="1" sqref="D16:D20" xr:uid="{09AD847A-FF81-453D-B437-76DB8D20C788}">
      <formula1>$J$16:$J$19</formula1>
    </dataValidation>
    <dataValidation type="list" allowBlank="1" showInputMessage="1" showErrorMessage="1" sqref="D36:D40 D61:D65" xr:uid="{552EED0B-B9B7-4248-A3C8-F940E12F8BB4}">
      <formula1>$J$36:$J$40</formula1>
    </dataValidation>
    <dataValidation type="list" allowBlank="1" showInputMessage="1" showErrorMessage="1" sqref="D41:D45" xr:uid="{BE99C7CA-5A07-4301-95F4-D2F75DBAA1E9}">
      <formula1>$J$41:$J$45</formula1>
    </dataValidation>
  </dataValidations>
  <pageMargins left="0.25" right="0.25" top="0.75" bottom="0.75" header="0.3" footer="0.3"/>
  <pageSetup paperSize="9" scale="5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F1ED491-08E2-4943-AF28-745F7EBAF6F0}">
          <x14:formula1>
            <xm:f>'Response Guidelines'!$D$76:$D$82</xm:f>
          </x14:formula1>
          <xm:sqref>G16:G65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AD27E-8F8C-47C8-9982-5EECC67C96C5}">
  <sheetPr>
    <tabColor theme="5" tint="-0.249977111117893"/>
    <pageSetUpPr fitToPage="1"/>
  </sheetPr>
  <dimension ref="A1:J76"/>
  <sheetViews>
    <sheetView tabSelected="1" topLeftCell="A70" zoomScaleNormal="100" workbookViewId="0">
      <selection activeCell="H87" sqref="H87"/>
    </sheetView>
  </sheetViews>
  <sheetFormatPr defaultColWidth="9.1796875" defaultRowHeight="10.5" x14ac:dyDescent="0.25"/>
  <cols>
    <col min="1" max="1" width="3.1796875" style="18" bestFit="1" customWidth="1"/>
    <col min="2" max="2" width="37.1796875" style="17" customWidth="1"/>
    <col min="3" max="3" width="11.26953125" style="17" customWidth="1"/>
    <col min="4" max="4" width="7.54296875" style="17" customWidth="1"/>
    <col min="5" max="5" width="7.1796875" style="16" customWidth="1"/>
    <col min="6" max="6" width="23.81640625" style="15" customWidth="1"/>
    <col min="7" max="7" width="5.26953125" style="14" customWidth="1"/>
    <col min="8" max="8" width="5.453125" style="12" customWidth="1"/>
    <col min="9" max="9" width="40.453125" style="13" customWidth="1"/>
    <col min="10" max="10" width="8.54296875" style="12" customWidth="1"/>
    <col min="11" max="16384" width="9.1796875" style="12"/>
  </cols>
  <sheetData>
    <row r="1" spans="1:9" x14ac:dyDescent="0.25">
      <c r="B1" s="77"/>
      <c r="C1" s="77"/>
      <c r="D1" s="77"/>
    </row>
    <row r="2" spans="1:9" ht="16.149999999999999" customHeight="1" x14ac:dyDescent="0.35">
      <c r="B2" s="10" t="s">
        <v>45</v>
      </c>
      <c r="C2" s="124"/>
      <c r="D2" s="47"/>
      <c r="E2" s="47"/>
      <c r="F2" s="47"/>
      <c r="G2" s="47"/>
      <c r="H2" s="47"/>
      <c r="I2" s="47"/>
    </row>
    <row r="3" spans="1:9" ht="16.149999999999999" customHeight="1" x14ac:dyDescent="0.35">
      <c r="B3" s="10" t="s">
        <v>48</v>
      </c>
      <c r="C3" s="124"/>
      <c r="D3" s="47"/>
      <c r="E3" s="47"/>
      <c r="F3" s="47"/>
      <c r="G3" s="47"/>
      <c r="H3" s="47"/>
      <c r="I3" s="47"/>
    </row>
    <row r="4" spans="1:9" ht="14.5" customHeight="1" x14ac:dyDescent="0.35">
      <c r="B4" s="10" t="s">
        <v>66</v>
      </c>
      <c r="C4" s="76"/>
      <c r="D4" s="47"/>
      <c r="E4" s="47"/>
      <c r="F4" s="47"/>
      <c r="G4" s="47"/>
      <c r="H4" s="47"/>
      <c r="I4" s="47"/>
    </row>
    <row r="5" spans="1:9" ht="14.5" customHeight="1" x14ac:dyDescent="0.35">
      <c r="B5" s="10" t="s">
        <v>51</v>
      </c>
      <c r="C5" s="47"/>
      <c r="D5" s="47"/>
      <c r="E5" s="47"/>
      <c r="F5" s="47"/>
      <c r="G5" s="47"/>
      <c r="H5" s="47"/>
      <c r="I5" s="47"/>
    </row>
    <row r="6" spans="1:9" ht="14.5" customHeight="1" x14ac:dyDescent="0.35">
      <c r="B6" s="10" t="s">
        <v>52</v>
      </c>
      <c r="C6" s="47"/>
      <c r="D6" s="47"/>
      <c r="E6" s="47"/>
      <c r="F6" s="47"/>
      <c r="G6" s="47"/>
      <c r="H6" s="47"/>
      <c r="I6" s="47"/>
    </row>
    <row r="7" spans="1:9" ht="27.65" customHeight="1" x14ac:dyDescent="0.35">
      <c r="B7" s="10" t="s">
        <v>53</v>
      </c>
      <c r="C7" s="47"/>
      <c r="D7" s="47"/>
      <c r="E7" s="47"/>
      <c r="F7" s="47"/>
      <c r="G7" s="47"/>
      <c r="H7" s="47"/>
      <c r="I7" s="47"/>
    </row>
    <row r="8" spans="1:9" ht="12" customHeight="1" x14ac:dyDescent="0.25"/>
    <row r="10" spans="1:9" x14ac:dyDescent="0.25">
      <c r="B10" s="27"/>
      <c r="C10" s="27"/>
      <c r="D10" s="27"/>
    </row>
    <row r="12" spans="1:9" x14ac:dyDescent="0.25">
      <c r="B12" s="27"/>
      <c r="C12" s="27"/>
      <c r="D12" s="27"/>
    </row>
    <row r="13" spans="1:9" ht="11" thickBot="1" x14ac:dyDescent="0.3">
      <c r="B13" s="27"/>
      <c r="C13" s="27"/>
      <c r="D13" s="27"/>
    </row>
    <row r="14" spans="1:9" ht="14.5" customHeight="1" x14ac:dyDescent="0.2">
      <c r="A14" s="203" t="s">
        <v>0</v>
      </c>
      <c r="B14" s="95" t="s">
        <v>1</v>
      </c>
      <c r="C14" s="75"/>
      <c r="D14" s="75"/>
      <c r="E14" s="74" t="s">
        <v>3</v>
      </c>
      <c r="F14" s="73"/>
      <c r="G14" s="73"/>
      <c r="H14" s="73"/>
      <c r="I14" s="72"/>
    </row>
    <row r="15" spans="1:9" s="50" customFormat="1" ht="58.15" customHeight="1" thickBot="1" x14ac:dyDescent="0.4">
      <c r="A15" s="204"/>
      <c r="B15" s="71" t="s">
        <v>67</v>
      </c>
      <c r="C15" s="66" t="s">
        <v>8</v>
      </c>
      <c r="D15" s="65" t="s">
        <v>9</v>
      </c>
      <c r="E15" s="64" t="s">
        <v>10</v>
      </c>
      <c r="F15" s="63" t="s">
        <v>11</v>
      </c>
      <c r="G15" s="62" t="s">
        <v>12</v>
      </c>
      <c r="H15" s="61" t="s">
        <v>13</v>
      </c>
      <c r="I15" s="60" t="s">
        <v>14</v>
      </c>
    </row>
    <row r="16" spans="1:9" s="59" customFormat="1" ht="15" customHeight="1" x14ac:dyDescent="0.35">
      <c r="A16" s="210">
        <v>1</v>
      </c>
      <c r="B16" s="212" t="s">
        <v>157</v>
      </c>
      <c r="C16" s="201" t="s">
        <v>16</v>
      </c>
      <c r="D16" s="143">
        <f>IF(C16='Response Guidelines'!$D$76,'Response Guidelines'!$C$76, IF(C16='Response Guidelines'!$D$77,'Response Guidelines'!$C$77,IF(C16='Response Guidelines'!$D$78,'Response Guidelines'!$C$78,IF(C16='Response Guidelines'!$D$79,'Response Guidelines'!$C$79,IF(C16='Response Guidelines'!$D$80,'Response Guidelines'!$C$80,IF(C16='Response Guidelines'!$D$81,'Response Guidelines'!$C$81,IF(C16='Response Guidelines'!$D$82,'Response Guidelines'!$C$82,"No Rating")))))))</f>
        <v>6</v>
      </c>
      <c r="E16" s="156">
        <f>(D16/$D$76)/_xlfn.XLOOKUP('Scoring Summary'!$D$23,'Response Guidelines'!$D$87:$D$186,'Response Guidelines'!$C$87:$C$186,"",0,1)</f>
        <v>0.11538461538461539</v>
      </c>
      <c r="F16" s="144" t="s">
        <v>184</v>
      </c>
      <c r="G16" s="147">
        <f>E16</f>
        <v>0.11538461538461539</v>
      </c>
      <c r="H16" s="156"/>
      <c r="I16" s="200"/>
    </row>
    <row r="17" spans="1:9" s="59" customFormat="1" ht="15" customHeight="1" x14ac:dyDescent="0.35">
      <c r="A17" s="210"/>
      <c r="B17" s="177"/>
      <c r="C17" s="202"/>
      <c r="D17" s="139"/>
      <c r="E17" s="157"/>
      <c r="F17" s="145"/>
      <c r="G17" s="148"/>
      <c r="H17" s="157"/>
      <c r="I17" s="178"/>
    </row>
    <row r="18" spans="1:9" s="59" customFormat="1" ht="15" customHeight="1" x14ac:dyDescent="0.35">
      <c r="A18" s="210"/>
      <c r="B18" s="177"/>
      <c r="C18" s="202"/>
      <c r="D18" s="139"/>
      <c r="E18" s="157"/>
      <c r="F18" s="146"/>
      <c r="G18" s="149"/>
      <c r="H18" s="157"/>
      <c r="I18" s="178"/>
    </row>
    <row r="19" spans="1:9" s="59" customFormat="1" ht="15" customHeight="1" x14ac:dyDescent="0.35">
      <c r="A19" s="210"/>
      <c r="B19" s="177"/>
      <c r="C19" s="202"/>
      <c r="D19" s="139"/>
      <c r="E19" s="157"/>
      <c r="F19" s="150" t="s">
        <v>183</v>
      </c>
      <c r="G19" s="151">
        <v>0</v>
      </c>
      <c r="H19" s="157"/>
      <c r="I19" s="178"/>
    </row>
    <row r="20" spans="1:9" s="59" customFormat="1" ht="38.5" customHeight="1" x14ac:dyDescent="0.35">
      <c r="A20" s="211"/>
      <c r="B20" s="177"/>
      <c r="C20" s="202"/>
      <c r="D20" s="139"/>
      <c r="E20" s="157"/>
      <c r="F20" s="146"/>
      <c r="G20" s="149"/>
      <c r="H20" s="157"/>
      <c r="I20" s="178"/>
    </row>
    <row r="21" spans="1:9" s="50" customFormat="1" ht="10" x14ac:dyDescent="0.35">
      <c r="A21" s="160">
        <v>2</v>
      </c>
      <c r="B21" s="162" t="s">
        <v>149</v>
      </c>
      <c r="C21" s="136" t="s">
        <v>16</v>
      </c>
      <c r="D21" s="154">
        <f>IF(C21='Response Guidelines'!$D$76,'Response Guidelines'!$C$76, IF(C21='Response Guidelines'!$D$77,'Response Guidelines'!$C$77,IF(C21='Response Guidelines'!$D$78,'Response Guidelines'!$C$78,IF(C21='Response Guidelines'!$D$79,'Response Guidelines'!$C$79,IF(C21='Response Guidelines'!$D$80,'Response Guidelines'!$C$80,IF(C21='Response Guidelines'!$D$81,'Response Guidelines'!$C$81,IF(C21='Response Guidelines'!$D$82,'Response Guidelines'!$C$82,"No Rating")))))))</f>
        <v>6</v>
      </c>
      <c r="E21" s="156">
        <f>(D21/$D$76)/_xlfn.XLOOKUP('Scoring Summary'!$D$23,'Response Guidelines'!$D$87:$D$186,'Response Guidelines'!$C$87:$C$186,"",0,1)</f>
        <v>0.11538461538461539</v>
      </c>
      <c r="F21" s="150" t="s">
        <v>182</v>
      </c>
      <c r="G21" s="151">
        <f>E21</f>
        <v>0.11538461538461539</v>
      </c>
      <c r="H21" s="156"/>
      <c r="I21" s="178"/>
    </row>
    <row r="22" spans="1:9" s="50" customFormat="1" ht="10" x14ac:dyDescent="0.35">
      <c r="A22" s="160"/>
      <c r="B22" s="177"/>
      <c r="C22" s="137"/>
      <c r="D22" s="139"/>
      <c r="E22" s="157"/>
      <c r="F22" s="145"/>
      <c r="G22" s="148"/>
      <c r="H22" s="157"/>
      <c r="I22" s="178"/>
    </row>
    <row r="23" spans="1:9" s="50" customFormat="1" ht="24.5" customHeight="1" x14ac:dyDescent="0.35">
      <c r="A23" s="160"/>
      <c r="B23" s="177"/>
      <c r="C23" s="137"/>
      <c r="D23" s="139"/>
      <c r="E23" s="157"/>
      <c r="F23" s="146"/>
      <c r="G23" s="149"/>
      <c r="H23" s="157"/>
      <c r="I23" s="178"/>
    </row>
    <row r="24" spans="1:9" s="50" customFormat="1" ht="10" x14ac:dyDescent="0.35">
      <c r="A24" s="160"/>
      <c r="B24" s="177"/>
      <c r="C24" s="137"/>
      <c r="D24" s="139"/>
      <c r="E24" s="157"/>
      <c r="F24" s="152" t="s">
        <v>181</v>
      </c>
      <c r="G24" s="151">
        <v>0</v>
      </c>
      <c r="H24" s="157"/>
      <c r="I24" s="178"/>
    </row>
    <row r="25" spans="1:9" s="50" customFormat="1" ht="34" customHeight="1" x14ac:dyDescent="0.35">
      <c r="A25" s="160"/>
      <c r="B25" s="177"/>
      <c r="C25" s="153"/>
      <c r="D25" s="139"/>
      <c r="E25" s="157"/>
      <c r="F25" s="146"/>
      <c r="G25" s="149"/>
      <c r="H25" s="157"/>
      <c r="I25" s="178"/>
    </row>
    <row r="26" spans="1:9" s="50" customFormat="1" ht="10" x14ac:dyDescent="0.35">
      <c r="A26" s="160">
        <v>3</v>
      </c>
      <c r="B26" s="162" t="s">
        <v>150</v>
      </c>
      <c r="C26" s="136" t="s">
        <v>16</v>
      </c>
      <c r="D26" s="154">
        <f>IF(C26='Response Guidelines'!$D$76,'Response Guidelines'!$C$76, IF(C26='Response Guidelines'!$D$77,'Response Guidelines'!$C$77,IF(C26='Response Guidelines'!$D$78,'Response Guidelines'!$C$78,IF(C26='Response Guidelines'!$D$79,'Response Guidelines'!$C$79,IF(C26='Response Guidelines'!$D$80,'Response Guidelines'!$C$80,IF(C26='Response Guidelines'!$D$81,'Response Guidelines'!$C$81,IF(C26='Response Guidelines'!$D$82,'Response Guidelines'!$C$82,"No Rating")))))))</f>
        <v>6</v>
      </c>
      <c r="E26" s="156">
        <f>(D26/$D$76)/_xlfn.XLOOKUP('Scoring Summary'!$D$23,'Response Guidelines'!$D$87:$D$186,'Response Guidelines'!$C$87:$C$186,"",0,1)</f>
        <v>0.11538461538461539</v>
      </c>
      <c r="F26" s="150" t="s">
        <v>180</v>
      </c>
      <c r="G26" s="151">
        <f>E26</f>
        <v>0.11538461538461539</v>
      </c>
      <c r="H26" s="157"/>
      <c r="I26" s="188"/>
    </row>
    <row r="27" spans="1:9" s="50" customFormat="1" ht="12.75" customHeight="1" x14ac:dyDescent="0.35">
      <c r="A27" s="160"/>
      <c r="B27" s="162"/>
      <c r="C27" s="137"/>
      <c r="D27" s="139"/>
      <c r="E27" s="157"/>
      <c r="F27" s="145"/>
      <c r="G27" s="148"/>
      <c r="H27" s="157"/>
      <c r="I27" s="188"/>
    </row>
    <row r="28" spans="1:9" s="50" customFormat="1" ht="31" customHeight="1" x14ac:dyDescent="0.35">
      <c r="A28" s="196"/>
      <c r="B28" s="197"/>
      <c r="C28" s="137"/>
      <c r="D28" s="139"/>
      <c r="E28" s="157"/>
      <c r="F28" s="146"/>
      <c r="G28" s="149"/>
      <c r="H28" s="151"/>
      <c r="I28" s="189"/>
    </row>
    <row r="29" spans="1:9" s="50" customFormat="1" ht="12.75" customHeight="1" x14ac:dyDescent="0.35">
      <c r="A29" s="196"/>
      <c r="B29" s="197"/>
      <c r="C29" s="137"/>
      <c r="D29" s="139"/>
      <c r="E29" s="157"/>
      <c r="F29" s="150" t="s">
        <v>179</v>
      </c>
      <c r="G29" s="151">
        <v>0</v>
      </c>
      <c r="H29" s="151"/>
      <c r="I29" s="189"/>
    </row>
    <row r="30" spans="1:9" s="50" customFormat="1" ht="38" customHeight="1" x14ac:dyDescent="0.35">
      <c r="A30" s="196"/>
      <c r="B30" s="162"/>
      <c r="C30" s="153"/>
      <c r="D30" s="155"/>
      <c r="E30" s="157"/>
      <c r="F30" s="146"/>
      <c r="G30" s="149"/>
      <c r="H30" s="157"/>
      <c r="I30" s="188"/>
    </row>
    <row r="31" spans="1:9" s="50" customFormat="1" ht="18.649999999999999" customHeight="1" x14ac:dyDescent="0.35">
      <c r="A31" s="190">
        <v>4</v>
      </c>
      <c r="B31" s="212" t="s">
        <v>151</v>
      </c>
      <c r="C31" s="136" t="s">
        <v>16</v>
      </c>
      <c r="D31" s="154">
        <f>IF(C31='Response Guidelines'!$D$76,'Response Guidelines'!$C$76, IF(C31='Response Guidelines'!$D$77,'Response Guidelines'!$C$77,IF(C31='Response Guidelines'!$D$78,'Response Guidelines'!$C$78,IF(C31='Response Guidelines'!$D$79,'Response Guidelines'!$C$79,IF(C31='Response Guidelines'!$D$80,'Response Guidelines'!$C$80,IF(C31='Response Guidelines'!$D$81,'Response Guidelines'!$C$81,IF(C31='Response Guidelines'!$D$82,'Response Guidelines'!$C$82,"No Rating")))))))</f>
        <v>6</v>
      </c>
      <c r="E31" s="156">
        <f>(D31/$D$76)/_xlfn.XLOOKUP('Scoring Summary'!$D$23,'Response Guidelines'!$D$87:$D$186,'Response Guidelines'!$C$87:$C$186,"",0,1)</f>
        <v>0.11538461538461539</v>
      </c>
      <c r="F31" s="150" t="s">
        <v>178</v>
      </c>
      <c r="G31" s="151">
        <f>E31</f>
        <v>0.11538461538461539</v>
      </c>
      <c r="H31" s="156"/>
      <c r="I31" s="194"/>
    </row>
    <row r="32" spans="1:9" s="50" customFormat="1" ht="18.649999999999999" customHeight="1" x14ac:dyDescent="0.35">
      <c r="A32" s="191"/>
      <c r="B32" s="162"/>
      <c r="C32" s="137"/>
      <c r="D32" s="139"/>
      <c r="E32" s="157"/>
      <c r="F32" s="145"/>
      <c r="G32" s="148"/>
      <c r="H32" s="157"/>
      <c r="I32" s="188"/>
    </row>
    <row r="33" spans="1:10" s="50" customFormat="1" ht="18.649999999999999" customHeight="1" x14ac:dyDescent="0.35">
      <c r="A33" s="191"/>
      <c r="B33" s="162"/>
      <c r="C33" s="137"/>
      <c r="D33" s="139"/>
      <c r="E33" s="157"/>
      <c r="F33" s="146"/>
      <c r="G33" s="149"/>
      <c r="H33" s="157"/>
      <c r="I33" s="188"/>
    </row>
    <row r="34" spans="1:10" s="50" customFormat="1" ht="18.649999999999999" customHeight="1" x14ac:dyDescent="0.35">
      <c r="A34" s="191"/>
      <c r="B34" s="162"/>
      <c r="C34" s="137"/>
      <c r="D34" s="139"/>
      <c r="E34" s="157"/>
      <c r="F34" s="150" t="s">
        <v>177</v>
      </c>
      <c r="G34" s="151">
        <v>0</v>
      </c>
      <c r="H34" s="157"/>
      <c r="I34" s="188"/>
    </row>
    <row r="35" spans="1:10" s="50" customFormat="1" ht="18.649999999999999" customHeight="1" x14ac:dyDescent="0.35">
      <c r="A35" s="192"/>
      <c r="B35" s="162"/>
      <c r="C35" s="153"/>
      <c r="D35" s="155"/>
      <c r="E35" s="157"/>
      <c r="F35" s="146"/>
      <c r="G35" s="149"/>
      <c r="H35" s="157"/>
      <c r="I35" s="188"/>
    </row>
    <row r="36" spans="1:10" s="50" customFormat="1" ht="11.15" customHeight="1" x14ac:dyDescent="0.35">
      <c r="A36" s="160">
        <v>5</v>
      </c>
      <c r="B36" s="162" t="s">
        <v>158</v>
      </c>
      <c r="C36" s="136" t="s">
        <v>16</v>
      </c>
      <c r="D36" s="154">
        <f>IF(C36='Response Guidelines'!$D$76,'Response Guidelines'!$C$76, IF(C36='Response Guidelines'!$D$77,'Response Guidelines'!$C$77,IF(C36='Response Guidelines'!$D$78,'Response Guidelines'!$C$78,IF(C36='Response Guidelines'!$D$79,'Response Guidelines'!$C$79,IF(C36='Response Guidelines'!$D$80,'Response Guidelines'!$C$80,IF(C36='Response Guidelines'!$D$81,'Response Guidelines'!$C$81,IF(C36='Response Guidelines'!$D$82,'Response Guidelines'!$C$82,"No Rating")))))))</f>
        <v>6</v>
      </c>
      <c r="E36" s="156">
        <f>(D36/$D$76)/_xlfn.XLOOKUP('Scoring Summary'!$D$23,'Response Guidelines'!$D$87:$D$186,'Response Guidelines'!$C$87:$C$186,"",0,1)</f>
        <v>0.11538461538461539</v>
      </c>
      <c r="F36" s="150" t="s">
        <v>176</v>
      </c>
      <c r="G36" s="151">
        <f>E36</f>
        <v>0.11538461538461539</v>
      </c>
      <c r="H36" s="157"/>
      <c r="I36" s="188"/>
    </row>
    <row r="37" spans="1:10" s="50" customFormat="1" ht="11.15" customHeight="1" x14ac:dyDescent="0.35">
      <c r="A37" s="160"/>
      <c r="B37" s="162"/>
      <c r="C37" s="137"/>
      <c r="D37" s="139"/>
      <c r="E37" s="157"/>
      <c r="F37" s="145"/>
      <c r="G37" s="148"/>
      <c r="H37" s="157"/>
      <c r="I37" s="188"/>
    </row>
    <row r="38" spans="1:10" s="50" customFormat="1" ht="11.15" customHeight="1" x14ac:dyDescent="0.35">
      <c r="A38" s="196"/>
      <c r="B38" s="197"/>
      <c r="C38" s="137"/>
      <c r="D38" s="139"/>
      <c r="E38" s="157"/>
      <c r="F38" s="145"/>
      <c r="G38" s="148"/>
      <c r="H38" s="151"/>
      <c r="I38" s="189"/>
    </row>
    <row r="39" spans="1:10" s="50" customFormat="1" ht="19" customHeight="1" x14ac:dyDescent="0.35">
      <c r="A39" s="196"/>
      <c r="B39" s="197"/>
      <c r="C39" s="137"/>
      <c r="D39" s="139"/>
      <c r="E39" s="157"/>
      <c r="F39" s="146"/>
      <c r="G39" s="149"/>
      <c r="H39" s="151"/>
      <c r="I39" s="189"/>
    </row>
    <row r="40" spans="1:10" s="50" customFormat="1" ht="81" customHeight="1" thickBot="1" x14ac:dyDescent="0.4">
      <c r="A40" s="161"/>
      <c r="B40" s="162"/>
      <c r="C40" s="153"/>
      <c r="D40" s="155"/>
      <c r="E40" s="157"/>
      <c r="F40" s="58" t="s">
        <v>175</v>
      </c>
      <c r="G40" s="57">
        <v>0</v>
      </c>
      <c r="H40" s="157"/>
      <c r="I40" s="188"/>
    </row>
    <row r="41" spans="1:10" s="50" customFormat="1" ht="11.15" customHeight="1" x14ac:dyDescent="0.35">
      <c r="A41" s="160">
        <v>6</v>
      </c>
      <c r="B41" s="162" t="s">
        <v>159</v>
      </c>
      <c r="C41" s="136" t="s">
        <v>16</v>
      </c>
      <c r="D41" s="139">
        <f>IF(C41='Response Guidelines'!$D$76,'Response Guidelines'!$C$76, IF(C41='Response Guidelines'!$D$77,'Response Guidelines'!$C$77,IF(C41='Response Guidelines'!$D$78,'Response Guidelines'!$C$78,IF(C41='Response Guidelines'!$D$79,'Response Guidelines'!$C$79,IF(C41='Response Guidelines'!$D$80,'Response Guidelines'!$C$80,IF(C41='Response Guidelines'!$D$81,'Response Guidelines'!$C$81,IF(C41='Response Guidelines'!$D$82,'Response Guidelines'!$C$82,"No Rating")))))))</f>
        <v>6</v>
      </c>
      <c r="E41" s="156">
        <f>(D41/$D$76)/_xlfn.XLOOKUP('Scoring Summary'!$D$23,'Response Guidelines'!$D$87:$D$186,'Response Guidelines'!$C$87:$C$186,"",0,1)</f>
        <v>0.11538461538461539</v>
      </c>
      <c r="F41" s="150" t="s">
        <v>174</v>
      </c>
      <c r="G41" s="151">
        <f>E41</f>
        <v>0.11538461538461539</v>
      </c>
      <c r="H41" s="151"/>
      <c r="I41" s="188"/>
    </row>
    <row r="42" spans="1:10" s="50" customFormat="1" ht="11.15" customHeight="1" x14ac:dyDescent="0.35">
      <c r="A42" s="160"/>
      <c r="B42" s="162"/>
      <c r="C42" s="137"/>
      <c r="D42" s="139"/>
      <c r="E42" s="157"/>
      <c r="F42" s="145"/>
      <c r="G42" s="148"/>
      <c r="H42" s="175"/>
      <c r="I42" s="188"/>
    </row>
    <row r="43" spans="1:10" s="50" customFormat="1" ht="11.15" customHeight="1" x14ac:dyDescent="0.35">
      <c r="A43" s="160"/>
      <c r="B43" s="162"/>
      <c r="C43" s="137"/>
      <c r="D43" s="139"/>
      <c r="E43" s="157"/>
      <c r="F43" s="145"/>
      <c r="G43" s="148"/>
      <c r="H43" s="175"/>
      <c r="I43" s="188"/>
    </row>
    <row r="44" spans="1:10" s="50" customFormat="1" ht="28.5" customHeight="1" x14ac:dyDescent="0.35">
      <c r="A44" s="160"/>
      <c r="B44" s="162"/>
      <c r="C44" s="137"/>
      <c r="D44" s="139"/>
      <c r="E44" s="157"/>
      <c r="F44" s="146"/>
      <c r="G44" s="149"/>
      <c r="H44" s="175"/>
      <c r="I44" s="188"/>
    </row>
    <row r="45" spans="1:10" s="50" customFormat="1" ht="83.5" customHeight="1" thickBot="1" x14ac:dyDescent="0.4">
      <c r="A45" s="161"/>
      <c r="B45" s="163"/>
      <c r="C45" s="138"/>
      <c r="D45" s="140"/>
      <c r="E45" s="157"/>
      <c r="F45" s="56" t="s">
        <v>173</v>
      </c>
      <c r="G45" s="55">
        <v>0</v>
      </c>
      <c r="H45" s="176"/>
      <c r="I45" s="195"/>
    </row>
    <row r="46" spans="1:10" s="50" customFormat="1" ht="16.149999999999999" customHeight="1" x14ac:dyDescent="0.35">
      <c r="A46" s="160">
        <v>7</v>
      </c>
      <c r="B46" s="162" t="s">
        <v>160</v>
      </c>
      <c r="C46" s="136" t="s">
        <v>39</v>
      </c>
      <c r="D46" s="154">
        <f>IF(C46='Response Guidelines'!$D$76,'Response Guidelines'!$C$76, IF(C46='Response Guidelines'!$D$77,'Response Guidelines'!$C$77,IF(C46='Response Guidelines'!$D$78,'Response Guidelines'!$C$78,IF(C46='Response Guidelines'!$D$79,'Response Guidelines'!$C$79,IF(C46='Response Guidelines'!$D$80,'Response Guidelines'!$C$80,IF(C46='Response Guidelines'!$D$81,'Response Guidelines'!$C$81,IF(C46='Response Guidelines'!$D$82,'Response Guidelines'!$C$82,"No Rating")))))))</f>
        <v>2</v>
      </c>
      <c r="E46" s="156">
        <f>(D46/$D$76)/_xlfn.XLOOKUP('Scoring Summary'!$D$23,'Response Guidelines'!$D$87:$D$186,'Response Guidelines'!$C$87:$C$186,"",0,1)</f>
        <v>3.8461538461538464E-2</v>
      </c>
      <c r="F46" s="144" t="s">
        <v>172</v>
      </c>
      <c r="G46" s="147">
        <f>E46</f>
        <v>3.8461538461538464E-2</v>
      </c>
      <c r="H46" s="156"/>
      <c r="I46" s="178"/>
    </row>
    <row r="47" spans="1:10" ht="10" x14ac:dyDescent="0.2">
      <c r="A47" s="160"/>
      <c r="B47" s="177"/>
      <c r="C47" s="137"/>
      <c r="D47" s="139"/>
      <c r="E47" s="157"/>
      <c r="F47" s="145"/>
      <c r="G47" s="148"/>
      <c r="H47" s="157"/>
      <c r="I47" s="178"/>
      <c r="J47" s="50"/>
    </row>
    <row r="48" spans="1:10" ht="10" x14ac:dyDescent="0.2">
      <c r="A48" s="160"/>
      <c r="B48" s="177"/>
      <c r="C48" s="137"/>
      <c r="D48" s="139"/>
      <c r="E48" s="157"/>
      <c r="F48" s="145"/>
      <c r="G48" s="148"/>
      <c r="H48" s="157"/>
      <c r="I48" s="178"/>
      <c r="J48" s="50"/>
    </row>
    <row r="49" spans="1:10" ht="10" x14ac:dyDescent="0.2">
      <c r="A49" s="160"/>
      <c r="B49" s="177"/>
      <c r="C49" s="137"/>
      <c r="D49" s="139"/>
      <c r="E49" s="157"/>
      <c r="F49" s="146"/>
      <c r="G49" s="149"/>
      <c r="H49" s="157"/>
      <c r="I49" s="178"/>
      <c r="J49" s="50"/>
    </row>
    <row r="50" spans="1:10" ht="41" customHeight="1" x14ac:dyDescent="0.2">
      <c r="A50" s="160"/>
      <c r="B50" s="177"/>
      <c r="C50" s="153"/>
      <c r="D50" s="139"/>
      <c r="E50" s="157"/>
      <c r="F50" s="58" t="s">
        <v>171</v>
      </c>
      <c r="G50" s="57">
        <v>0</v>
      </c>
      <c r="H50" s="157"/>
      <c r="I50" s="178"/>
      <c r="J50" s="50"/>
    </row>
    <row r="51" spans="1:10" ht="10" x14ac:dyDescent="0.2">
      <c r="A51" s="160">
        <v>8</v>
      </c>
      <c r="B51" s="162" t="s">
        <v>152</v>
      </c>
      <c r="C51" s="136" t="s">
        <v>39</v>
      </c>
      <c r="D51" s="154">
        <f>IF(C51='Response Guidelines'!$D$76,'Response Guidelines'!$C$76, IF(C51='Response Guidelines'!$D$77,'Response Guidelines'!$C$77,IF(C51='Response Guidelines'!$D$78,'Response Guidelines'!$C$78,IF(C51='Response Guidelines'!$D$79,'Response Guidelines'!$C$79,IF(C51='Response Guidelines'!$D$80,'Response Guidelines'!$C$80,IF(C51='Response Guidelines'!$D$81,'Response Guidelines'!$C$81,IF(C51='Response Guidelines'!$D$82,'Response Guidelines'!$C$82,"No Rating")))))))</f>
        <v>2</v>
      </c>
      <c r="E51" s="156">
        <f>(D51/$D$76)/_xlfn.XLOOKUP('Scoring Summary'!$D$23,'Response Guidelines'!$D$87:$D$186,'Response Guidelines'!$C$87:$C$186,"",0,1)</f>
        <v>3.8461538461538464E-2</v>
      </c>
      <c r="F51" s="150" t="s">
        <v>170</v>
      </c>
      <c r="G51" s="151">
        <f>E51</f>
        <v>3.8461538461538464E-2</v>
      </c>
      <c r="H51" s="156"/>
      <c r="I51" s="188"/>
      <c r="J51" s="50"/>
    </row>
    <row r="52" spans="1:10" ht="10" x14ac:dyDescent="0.2">
      <c r="A52" s="160"/>
      <c r="B52" s="162"/>
      <c r="C52" s="137"/>
      <c r="D52" s="139"/>
      <c r="E52" s="157"/>
      <c r="F52" s="145"/>
      <c r="G52" s="148"/>
      <c r="H52" s="157"/>
      <c r="I52" s="188"/>
      <c r="J52" s="50"/>
    </row>
    <row r="53" spans="1:10" ht="10" x14ac:dyDescent="0.2">
      <c r="A53" s="196"/>
      <c r="B53" s="197"/>
      <c r="C53" s="137"/>
      <c r="D53" s="139"/>
      <c r="E53" s="157"/>
      <c r="F53" s="145"/>
      <c r="G53" s="148"/>
      <c r="H53" s="157"/>
      <c r="I53" s="189"/>
      <c r="J53" s="50"/>
    </row>
    <row r="54" spans="1:10" ht="10" x14ac:dyDescent="0.2">
      <c r="A54" s="196"/>
      <c r="B54" s="197"/>
      <c r="C54" s="137"/>
      <c r="D54" s="139"/>
      <c r="E54" s="157"/>
      <c r="F54" s="146"/>
      <c r="G54" s="149"/>
      <c r="H54" s="157"/>
      <c r="I54" s="189"/>
      <c r="J54" s="50"/>
    </row>
    <row r="55" spans="1:10" ht="41" customHeight="1" x14ac:dyDescent="0.2">
      <c r="A55" s="196"/>
      <c r="B55" s="162"/>
      <c r="C55" s="153"/>
      <c r="D55" s="155"/>
      <c r="E55" s="157"/>
      <c r="F55" s="58" t="s">
        <v>169</v>
      </c>
      <c r="G55" s="57">
        <v>0</v>
      </c>
      <c r="H55" s="157"/>
      <c r="I55" s="188"/>
      <c r="J55" s="50"/>
    </row>
    <row r="56" spans="1:10" ht="10" x14ac:dyDescent="0.2">
      <c r="A56" s="190">
        <v>9</v>
      </c>
      <c r="B56" s="212" t="s">
        <v>153</v>
      </c>
      <c r="C56" s="136" t="s">
        <v>39</v>
      </c>
      <c r="D56" s="154">
        <f>IF(C56='Response Guidelines'!$D$76,'Response Guidelines'!$C$76, IF(C56='Response Guidelines'!$D$77,'Response Guidelines'!$C$77,IF(C56='Response Guidelines'!$D$78,'Response Guidelines'!$C$78,IF(C56='Response Guidelines'!$D$79,'Response Guidelines'!$C$79,IF(C56='Response Guidelines'!$D$80,'Response Guidelines'!$C$80,IF(C56='Response Guidelines'!$D$81,'Response Guidelines'!$C$81,IF(C56='Response Guidelines'!$D$82,'Response Guidelines'!$C$82,"No Rating")))))))</f>
        <v>2</v>
      </c>
      <c r="E56" s="156">
        <f>(D56/$D$76)/_xlfn.XLOOKUP('Scoring Summary'!$D$23,'Response Guidelines'!$D$87:$D$186,'Response Guidelines'!$C$87:$C$186,"",0,1)</f>
        <v>3.8461538461538464E-2</v>
      </c>
      <c r="F56" s="150" t="s">
        <v>168</v>
      </c>
      <c r="G56" s="151">
        <f>E56</f>
        <v>3.8461538461538464E-2</v>
      </c>
      <c r="H56" s="156"/>
      <c r="I56" s="194"/>
      <c r="J56" s="50"/>
    </row>
    <row r="57" spans="1:10" ht="10" x14ac:dyDescent="0.2">
      <c r="A57" s="191"/>
      <c r="B57" s="162"/>
      <c r="C57" s="137"/>
      <c r="D57" s="139"/>
      <c r="E57" s="157"/>
      <c r="F57" s="145"/>
      <c r="G57" s="148"/>
      <c r="H57" s="157"/>
      <c r="I57" s="188"/>
      <c r="J57" s="50"/>
    </row>
    <row r="58" spans="1:10" ht="10" x14ac:dyDescent="0.2">
      <c r="A58" s="191"/>
      <c r="B58" s="162"/>
      <c r="C58" s="137"/>
      <c r="D58" s="139"/>
      <c r="E58" s="157"/>
      <c r="F58" s="145"/>
      <c r="G58" s="148"/>
      <c r="H58" s="157"/>
      <c r="I58" s="188"/>
      <c r="J58" s="50"/>
    </row>
    <row r="59" spans="1:10" ht="37.5" customHeight="1" x14ac:dyDescent="0.2">
      <c r="A59" s="191"/>
      <c r="B59" s="162"/>
      <c r="C59" s="137"/>
      <c r="D59" s="139"/>
      <c r="E59" s="157"/>
      <c r="F59" s="146"/>
      <c r="G59" s="149"/>
      <c r="H59" s="157"/>
      <c r="I59" s="188"/>
      <c r="J59" s="50"/>
    </row>
    <row r="60" spans="1:10" ht="66" customHeight="1" x14ac:dyDescent="0.2">
      <c r="A60" s="192"/>
      <c r="B60" s="162"/>
      <c r="C60" s="153"/>
      <c r="D60" s="155"/>
      <c r="E60" s="157"/>
      <c r="F60" s="58" t="s">
        <v>167</v>
      </c>
      <c r="G60" s="57">
        <v>0</v>
      </c>
      <c r="H60" s="157"/>
      <c r="I60" s="188"/>
      <c r="J60" s="50"/>
    </row>
    <row r="61" spans="1:10" ht="10" customHeight="1" x14ac:dyDescent="0.2">
      <c r="A61" s="160">
        <v>10</v>
      </c>
      <c r="B61" s="162" t="s">
        <v>154</v>
      </c>
      <c r="C61" s="136" t="s">
        <v>39</v>
      </c>
      <c r="D61" s="154">
        <f>IF(C61='Response Guidelines'!$D$76,'Response Guidelines'!$C$76, IF(C61='Response Guidelines'!$D$77,'Response Guidelines'!$C$77,IF(C61='Response Guidelines'!$D$78,'Response Guidelines'!$C$78,IF(C61='Response Guidelines'!$D$79,'Response Guidelines'!$C$79,IF(C61='Response Guidelines'!$D$80,'Response Guidelines'!$C$80,IF(C61='Response Guidelines'!$D$81,'Response Guidelines'!$C$81,IF(C61='Response Guidelines'!$D$82,'Response Guidelines'!$C$82,"No Rating")))))))</f>
        <v>2</v>
      </c>
      <c r="E61" s="156">
        <f>(D61/$D$76)/_xlfn.XLOOKUP('Scoring Summary'!$D$23,'Response Guidelines'!$D$87:$D$186,'Response Guidelines'!$C$87:$C$186,"",0,1)</f>
        <v>3.8461538461538464E-2</v>
      </c>
      <c r="F61" s="150" t="s">
        <v>166</v>
      </c>
      <c r="G61" s="151">
        <f>E61</f>
        <v>3.8461538461538464E-2</v>
      </c>
      <c r="H61" s="156"/>
      <c r="I61" s="189"/>
      <c r="J61" s="50"/>
    </row>
    <row r="62" spans="1:10" ht="10" x14ac:dyDescent="0.2">
      <c r="A62" s="160"/>
      <c r="B62" s="162"/>
      <c r="C62" s="137"/>
      <c r="D62" s="139"/>
      <c r="E62" s="157"/>
      <c r="F62" s="145"/>
      <c r="G62" s="148"/>
      <c r="H62" s="157"/>
      <c r="I62" s="220"/>
      <c r="J62" s="50"/>
    </row>
    <row r="63" spans="1:10" ht="10" x14ac:dyDescent="0.2">
      <c r="A63" s="196"/>
      <c r="B63" s="197"/>
      <c r="C63" s="137"/>
      <c r="D63" s="139"/>
      <c r="E63" s="157"/>
      <c r="F63" s="145"/>
      <c r="G63" s="148"/>
      <c r="H63" s="157"/>
      <c r="I63" s="220"/>
      <c r="J63" s="50"/>
    </row>
    <row r="64" spans="1:10" ht="10" x14ac:dyDescent="0.2">
      <c r="A64" s="196"/>
      <c r="B64" s="197"/>
      <c r="C64" s="137"/>
      <c r="D64" s="139"/>
      <c r="E64" s="157"/>
      <c r="F64" s="146"/>
      <c r="G64" s="149"/>
      <c r="H64" s="157"/>
      <c r="I64" s="220"/>
      <c r="J64" s="50"/>
    </row>
    <row r="65" spans="1:10" ht="39" customHeight="1" thickBot="1" x14ac:dyDescent="0.25">
      <c r="A65" s="161"/>
      <c r="B65" s="162"/>
      <c r="C65" s="153"/>
      <c r="D65" s="155"/>
      <c r="E65" s="157"/>
      <c r="F65" s="58" t="s">
        <v>165</v>
      </c>
      <c r="G65" s="57">
        <v>0</v>
      </c>
      <c r="H65" s="157"/>
      <c r="I65" s="194"/>
      <c r="J65" s="50"/>
    </row>
    <row r="66" spans="1:10" ht="10" customHeight="1" x14ac:dyDescent="0.2">
      <c r="A66" s="160">
        <v>11</v>
      </c>
      <c r="B66" s="162" t="s">
        <v>155</v>
      </c>
      <c r="C66" s="136" t="s">
        <v>41</v>
      </c>
      <c r="D66" s="139">
        <f>IF(C66='Response Guidelines'!$D$76,'Response Guidelines'!$C$76, IF(C66='Response Guidelines'!$D$77,'Response Guidelines'!$C$77,IF(C66='Response Guidelines'!$D$78,'Response Guidelines'!$C$78,IF(C66='Response Guidelines'!$D$79,'Response Guidelines'!$C$79,IF(C66='Response Guidelines'!$D$80,'Response Guidelines'!$C$80,IF(C66='Response Guidelines'!$D$81,'Response Guidelines'!$C$81,IF(C66='Response Guidelines'!$D$82,'Response Guidelines'!$C$82,"No Rating")))))))</f>
        <v>5</v>
      </c>
      <c r="E66" s="156">
        <f>(D66/$D$76)/_xlfn.XLOOKUP('Scoring Summary'!$D$23,'Response Guidelines'!$D$87:$D$186,'Response Guidelines'!$C$87:$C$186,"",0,1)</f>
        <v>9.6153846153846159E-2</v>
      </c>
      <c r="F66" s="150" t="s">
        <v>164</v>
      </c>
      <c r="G66" s="151">
        <f>E66</f>
        <v>9.6153846153846159E-2</v>
      </c>
      <c r="H66" s="156"/>
      <c r="I66" s="188"/>
      <c r="J66" s="50"/>
    </row>
    <row r="67" spans="1:10" ht="10" x14ac:dyDescent="0.2">
      <c r="A67" s="160"/>
      <c r="B67" s="162"/>
      <c r="C67" s="137"/>
      <c r="D67" s="139"/>
      <c r="E67" s="157"/>
      <c r="F67" s="145"/>
      <c r="G67" s="148"/>
      <c r="H67" s="157"/>
      <c r="I67" s="188"/>
      <c r="J67" s="50"/>
    </row>
    <row r="68" spans="1:10" ht="10" x14ac:dyDescent="0.2">
      <c r="A68" s="160"/>
      <c r="B68" s="162"/>
      <c r="C68" s="137"/>
      <c r="D68" s="139"/>
      <c r="E68" s="157"/>
      <c r="F68" s="145"/>
      <c r="G68" s="148"/>
      <c r="H68" s="157"/>
      <c r="I68" s="188"/>
      <c r="J68" s="50"/>
    </row>
    <row r="69" spans="1:10" ht="25.5" customHeight="1" x14ac:dyDescent="0.2">
      <c r="A69" s="160"/>
      <c r="B69" s="162"/>
      <c r="C69" s="137"/>
      <c r="D69" s="139"/>
      <c r="E69" s="157"/>
      <c r="F69" s="146"/>
      <c r="G69" s="149"/>
      <c r="H69" s="157"/>
      <c r="I69" s="188"/>
      <c r="J69" s="50"/>
    </row>
    <row r="70" spans="1:10" ht="45.5" customHeight="1" thickBot="1" x14ac:dyDescent="0.25">
      <c r="A70" s="161"/>
      <c r="B70" s="163"/>
      <c r="C70" s="138"/>
      <c r="D70" s="140"/>
      <c r="E70" s="157"/>
      <c r="F70" s="56" t="s">
        <v>163</v>
      </c>
      <c r="G70" s="55">
        <v>0</v>
      </c>
      <c r="H70" s="157"/>
      <c r="I70" s="195"/>
      <c r="J70" s="50"/>
    </row>
    <row r="71" spans="1:10" ht="10" customHeight="1" x14ac:dyDescent="0.2">
      <c r="A71" s="160">
        <v>12</v>
      </c>
      <c r="B71" s="162" t="s">
        <v>156</v>
      </c>
      <c r="C71" s="136" t="s">
        <v>15</v>
      </c>
      <c r="D71" s="139">
        <f>IF(C71='Response Guidelines'!$D$76,'Response Guidelines'!$C$76, IF(C71='Response Guidelines'!$D$77,'Response Guidelines'!$C$77,IF(C71='Response Guidelines'!$D$78,'Response Guidelines'!$C$78,IF(C71='Response Guidelines'!$D$79,'Response Guidelines'!$C$79,IF(C71='Response Guidelines'!$D$80,'Response Guidelines'!$C$80,IF(C71='Response Guidelines'!$D$81,'Response Guidelines'!$C$81,IF(C71='Response Guidelines'!$D$82,'Response Guidelines'!$C$82,"No Rating")))))))</f>
        <v>3</v>
      </c>
      <c r="E71" s="156">
        <f>(D71/$D$76)/_xlfn.XLOOKUP('Scoring Summary'!$D$23,'Response Guidelines'!$D$87:$D$186,'Response Guidelines'!$C$87:$C$186,"",0,1)</f>
        <v>5.7692307692307696E-2</v>
      </c>
      <c r="F71" s="144" t="s">
        <v>162</v>
      </c>
      <c r="G71" s="147">
        <f>E71</f>
        <v>5.7692307692307696E-2</v>
      </c>
      <c r="H71" s="156"/>
      <c r="I71" s="188"/>
      <c r="J71" s="50"/>
    </row>
    <row r="72" spans="1:10" ht="10" x14ac:dyDescent="0.2">
      <c r="A72" s="160"/>
      <c r="B72" s="162"/>
      <c r="C72" s="137"/>
      <c r="D72" s="139"/>
      <c r="E72" s="157"/>
      <c r="F72" s="145"/>
      <c r="G72" s="148"/>
      <c r="H72" s="157"/>
      <c r="I72" s="188"/>
      <c r="J72" s="50"/>
    </row>
    <row r="73" spans="1:10" ht="10" x14ac:dyDescent="0.2">
      <c r="A73" s="160"/>
      <c r="B73" s="162"/>
      <c r="C73" s="137"/>
      <c r="D73" s="139"/>
      <c r="E73" s="157"/>
      <c r="F73" s="145"/>
      <c r="G73" s="148"/>
      <c r="H73" s="157"/>
      <c r="I73" s="188"/>
      <c r="J73" s="50"/>
    </row>
    <row r="74" spans="1:10" ht="29.5" customHeight="1" x14ac:dyDescent="0.2">
      <c r="A74" s="160"/>
      <c r="B74" s="162"/>
      <c r="C74" s="137"/>
      <c r="D74" s="139"/>
      <c r="E74" s="157"/>
      <c r="F74" s="146"/>
      <c r="G74" s="149"/>
      <c r="H74" s="157"/>
      <c r="I74" s="188"/>
      <c r="J74" s="50"/>
    </row>
    <row r="75" spans="1:10" ht="57" customHeight="1" thickBot="1" x14ac:dyDescent="0.25">
      <c r="A75" s="161"/>
      <c r="B75" s="163"/>
      <c r="C75" s="138"/>
      <c r="D75" s="139"/>
      <c r="E75" s="157"/>
      <c r="F75" s="56" t="s">
        <v>161</v>
      </c>
      <c r="G75" s="55">
        <v>0</v>
      </c>
      <c r="H75" s="157"/>
      <c r="I75" s="195"/>
      <c r="J75" s="50"/>
    </row>
    <row r="76" spans="1:10" ht="11" thickBot="1" x14ac:dyDescent="0.25">
      <c r="A76" s="96"/>
      <c r="B76" s="54" t="s">
        <v>17</v>
      </c>
      <c r="C76" s="54"/>
      <c r="D76" s="98">
        <f>SUM(D16:D75)</f>
        <v>52</v>
      </c>
      <c r="E76" s="223">
        <f>SUM(E16:E75)</f>
        <v>1</v>
      </c>
      <c r="F76" s="158" t="s">
        <v>18</v>
      </c>
      <c r="G76" s="159"/>
      <c r="H76" s="107">
        <f>SUM(H16:H75)</f>
        <v>0</v>
      </c>
      <c r="I76" s="51"/>
      <c r="J76" s="50"/>
    </row>
  </sheetData>
  <mergeCells count="119">
    <mergeCell ref="C2:C3"/>
    <mergeCell ref="A14:A15"/>
    <mergeCell ref="A16:A20"/>
    <mergeCell ref="B16:B20"/>
    <mergeCell ref="A21:A25"/>
    <mergeCell ref="B21:B25"/>
    <mergeCell ref="C21:C25"/>
    <mergeCell ref="C16:C20"/>
    <mergeCell ref="D16:D20"/>
    <mergeCell ref="E16:E20"/>
    <mergeCell ref="F16:F18"/>
    <mergeCell ref="G16:G18"/>
    <mergeCell ref="H16:H20"/>
    <mergeCell ref="D21:D25"/>
    <mergeCell ref="E21:E25"/>
    <mergeCell ref="F21:F23"/>
    <mergeCell ref="G21:G23"/>
    <mergeCell ref="H21:H25"/>
    <mergeCell ref="I21:I25"/>
    <mergeCell ref="F24:F25"/>
    <mergeCell ref="G24:G25"/>
    <mergeCell ref="I16:I20"/>
    <mergeCell ref="F19:F20"/>
    <mergeCell ref="G19:G20"/>
    <mergeCell ref="A31:A35"/>
    <mergeCell ref="B31:B35"/>
    <mergeCell ref="C31:C35"/>
    <mergeCell ref="C26:C30"/>
    <mergeCell ref="D26:D30"/>
    <mergeCell ref="E26:E30"/>
    <mergeCell ref="F26:F28"/>
    <mergeCell ref="G26:G28"/>
    <mergeCell ref="H26:H30"/>
    <mergeCell ref="A26:A30"/>
    <mergeCell ref="B26:B30"/>
    <mergeCell ref="D31:D35"/>
    <mergeCell ref="E31:E35"/>
    <mergeCell ref="F31:F33"/>
    <mergeCell ref="G31:G33"/>
    <mergeCell ref="H31:H35"/>
    <mergeCell ref="I31:I35"/>
    <mergeCell ref="F34:F35"/>
    <mergeCell ref="G34:G35"/>
    <mergeCell ref="I26:I30"/>
    <mergeCell ref="F29:F30"/>
    <mergeCell ref="G29:G30"/>
    <mergeCell ref="F41:F44"/>
    <mergeCell ref="G41:G44"/>
    <mergeCell ref="H41:H45"/>
    <mergeCell ref="I41:I45"/>
    <mergeCell ref="A46:A50"/>
    <mergeCell ref="B46:B50"/>
    <mergeCell ref="I36:I40"/>
    <mergeCell ref="A41:A45"/>
    <mergeCell ref="B41:B45"/>
    <mergeCell ref="C41:C45"/>
    <mergeCell ref="D41:D45"/>
    <mergeCell ref="E41:E45"/>
    <mergeCell ref="C36:C40"/>
    <mergeCell ref="D36:D40"/>
    <mergeCell ref="E36:E40"/>
    <mergeCell ref="F36:F39"/>
    <mergeCell ref="G36:G39"/>
    <mergeCell ref="H36:H40"/>
    <mergeCell ref="A36:A40"/>
    <mergeCell ref="B36:B40"/>
    <mergeCell ref="F51:F54"/>
    <mergeCell ref="G51:G54"/>
    <mergeCell ref="H51:H55"/>
    <mergeCell ref="I51:I55"/>
    <mergeCell ref="A56:A60"/>
    <mergeCell ref="B56:B60"/>
    <mergeCell ref="I46:I50"/>
    <mergeCell ref="A51:A55"/>
    <mergeCell ref="B51:B55"/>
    <mergeCell ref="C51:C55"/>
    <mergeCell ref="D51:D55"/>
    <mergeCell ref="E51:E55"/>
    <mergeCell ref="C46:C50"/>
    <mergeCell ref="D46:D50"/>
    <mergeCell ref="E46:E50"/>
    <mergeCell ref="F46:F49"/>
    <mergeCell ref="G46:G49"/>
    <mergeCell ref="H46:H50"/>
    <mergeCell ref="F61:F64"/>
    <mergeCell ref="G61:G64"/>
    <mergeCell ref="H61:H65"/>
    <mergeCell ref="I61:I65"/>
    <mergeCell ref="A66:A70"/>
    <mergeCell ref="B66:B70"/>
    <mergeCell ref="I56:I60"/>
    <mergeCell ref="A61:A65"/>
    <mergeCell ref="B61:B65"/>
    <mergeCell ref="C61:C65"/>
    <mergeCell ref="D61:D65"/>
    <mergeCell ref="E61:E65"/>
    <mergeCell ref="C56:C60"/>
    <mergeCell ref="D56:D60"/>
    <mergeCell ref="E56:E60"/>
    <mergeCell ref="F56:F59"/>
    <mergeCell ref="G56:G59"/>
    <mergeCell ref="H56:H60"/>
    <mergeCell ref="F71:F74"/>
    <mergeCell ref="G71:G74"/>
    <mergeCell ref="H71:H75"/>
    <mergeCell ref="I71:I75"/>
    <mergeCell ref="F76:G76"/>
    <mergeCell ref="I66:I70"/>
    <mergeCell ref="A71:A75"/>
    <mergeCell ref="B71:B75"/>
    <mergeCell ref="C71:C75"/>
    <mergeCell ref="D71:D75"/>
    <mergeCell ref="E71:E75"/>
    <mergeCell ref="C66:C70"/>
    <mergeCell ref="D66:D70"/>
    <mergeCell ref="E66:E70"/>
    <mergeCell ref="F66:F69"/>
    <mergeCell ref="G66:G69"/>
    <mergeCell ref="H66:H70"/>
  </mergeCells>
  <pageMargins left="0.25" right="0.25" top="0.75" bottom="0.75" header="0.3" footer="0.3"/>
  <pageSetup paperSize="9" scale="5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BCBE7B0-65D4-4D44-8571-24FDD2452B75}">
          <x14:formula1>
            <xm:f>'Response Guidelines'!$D$76:$D$82</xm:f>
          </x14:formula1>
          <xm:sqref>C16:C75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D4DBB5DEBAC2C4F863A4AC18978722D" ma:contentTypeVersion="8" ma:contentTypeDescription="Create a new document." ma:contentTypeScope="" ma:versionID="145895b3178772a8debaaec1bb02a21e">
  <xsd:schema xmlns:xsd="http://www.w3.org/2001/XMLSchema" xmlns:xs="http://www.w3.org/2001/XMLSchema" xmlns:p="http://schemas.microsoft.com/office/2006/metadata/properties" xmlns:ns2="4efed9b1-1c9e-4d15-bbe0-b7b819c88069" xmlns:ns3="485827c2-f495-4d19-952f-5e9b6f9e0b50" targetNamespace="http://schemas.microsoft.com/office/2006/metadata/properties" ma:root="true" ma:fieldsID="f399322f59aad4fa040b15c7c6b96005" ns2:_="" ns3:_="">
    <xsd:import namespace="4efed9b1-1c9e-4d15-bbe0-b7b819c88069"/>
    <xsd:import namespace="485827c2-f495-4d19-952f-5e9b6f9e0b5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fed9b1-1c9e-4d15-bbe0-b7b819c880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85827c2-f495-4d19-952f-5e9b6f9e0b5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6 n H G W C d U W J 2 l A A A A 9 w A A A B I A H A B D b 2 5 m a W c v U G F j a 2 F n Z S 5 4 b W w g o h g A K K A U A A A A A A A A A A A A A A A A A A A A A A A A A A A A h Y 9 N C s I w G E S v U r J v / u p C S p o i b i 0 I g o i 7 E G M b b L 9 K k 5 r e z Y V H 8 g p W t O r O 5 b x 5 i 5 n 7 9 S b y o a m j i + m c b S F D D F M U G d D t w U K Z o d 4 f 4 z n K p V g r f V K l i U Y Z X D q 4 Q 4 Y q 7 8 8 p I S E E H B L c d i X h l D K y K 1 Y b X Z l G o Y 9 s / 8 u x B e c V a I O k 2 L 7 G S I 4 Z m 2 H O e Y K p I B M V h Y W v w c f B z / Y H i m V f + 7 4 z 0 k C 8 X w g y R U H e J + Q D U E s D B B Q A A g A I A O p x x l 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q c c Z Y K I p H u A 4 A A A A R A A A A E w A c A E Z v c m 1 1 b G F z L 1 N l Y 3 R p b 2 4 x L m 0 g o h g A K K A U A A A A A A A A A A A A A A A A A A A A A A A A A A A A K 0 5 N L s n M z 1 M I h t C G 1 g B Q S w E C L Q A U A A I A C A D q c c Z Y J 1 R Y n a U A A A D 3 A A A A E g A A A A A A A A A A A A A A A A A A A A A A Q 2 9 u Z m l n L 1 B h Y 2 t h Z 2 U u e G 1 s U E s B A i 0 A F A A C A A g A 6 n H G W A / K 6 a u k A A A A 6 Q A A A B M A A A A A A A A A A A A A A A A A 8 Q A A A F t D b 2 5 0 Z W 5 0 X 1 R 5 c G V z X S 5 4 b W x Q S w E C L Q A U A A I A C A D q c c Z 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m w a m f 8 7 u P E i w S 7 z v g F i n Y A A A A A A C A A A A A A A D Z g A A w A A A A B A A A A B i E X i c y E 4 e b v r X 0 7 p Z 0 r u y A A A A A A S A A A C g A A A A E A A A A E Q w T O + 2 d 7 H g w B n F I V V + 6 b R Q A A A A x n 4 5 W 2 j g 3 i s h 8 5 x G X G Z L U i u + 9 1 a i K J s Z j Y l X B 4 x k j 5 L N M 3 O Y e V W 4 x P 7 P v D 2 M 5 z t 7 6 8 w 9 b m h f R V f M 0 q G K M p V S F c h X c v o j m Z r 6 p e Z l W L u z k L U U A A A A 4 A P d Y z U 1 N + V 4 X X K c F m 8 A m c c u w C A = < / D a t a M a s h u p > 
</file>

<file path=customXml/itemProps1.xml><?xml version="1.0" encoding="utf-8"?>
<ds:datastoreItem xmlns:ds="http://schemas.openxmlformats.org/officeDocument/2006/customXml" ds:itemID="{2F689931-1C7A-4AE5-84AA-4A2D2C581B3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846AC74-AFDF-438D-B2D9-7CEBF9FA1A7E}">
  <ds:schemaRefs>
    <ds:schemaRef ds:uri="http://schemas.microsoft.com/sharepoint/v3/contenttype/forms"/>
  </ds:schemaRefs>
</ds:datastoreItem>
</file>

<file path=customXml/itemProps3.xml><?xml version="1.0" encoding="utf-8"?>
<ds:datastoreItem xmlns:ds="http://schemas.openxmlformats.org/officeDocument/2006/customXml" ds:itemID="{BA830275-1910-42FF-A4FE-045F0246BC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fed9b1-1c9e-4d15-bbe0-b7b819c88069"/>
    <ds:schemaRef ds:uri="485827c2-f495-4d19-952f-5e9b6f9e0b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6C1B625-7CCC-4D98-AB6D-635AEF434823}">
  <ds:schemaRefs>
    <ds:schemaRef ds:uri="http://schemas.microsoft.com/DataMashup"/>
  </ds:schemaRefs>
</ds:datastoreItem>
</file>

<file path=docMetadata/LabelInfo.xml><?xml version="1.0" encoding="utf-8"?>
<clbl:labelList xmlns:clbl="http://schemas.microsoft.com/office/2020/mipLabelMetadata">
  <clbl:label id="{93aedbdc-cc67-4652-aa12-d250a876ae79}" enabled="0" method="" siteId="{93aedbdc-cc67-4652-aa12-d250a876ae79}"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Response Guidelines</vt:lpstr>
      <vt:lpstr>Scoring Summary</vt:lpstr>
      <vt:lpstr>Functional</vt:lpstr>
      <vt:lpstr>Key Requirements</vt:lpstr>
      <vt:lpstr>Demo</vt:lpstr>
    </vt:vector>
  </TitlesOfParts>
  <Manager/>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Leon Jean-Louis</dc:creator>
  <cp:keywords/>
  <dc:description/>
  <cp:lastModifiedBy>Neo Lemao</cp:lastModifiedBy>
  <cp:revision/>
  <dcterms:created xsi:type="dcterms:W3CDTF">2024-04-23T18:05:00Z</dcterms:created>
  <dcterms:modified xsi:type="dcterms:W3CDTF">2025-02-26T06:49:30Z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0x0101008D4DBB5DEBAC2C4F863A4AC18978722D</vt:lpwstr>
  </property>
</Properties>
</file>